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<sst xmlns="http://schemas.openxmlformats.org/spreadsheetml/2006/main" count="222" uniqueCount="186">
  <si>
    <t>Наименование услуги (работы)</t>
  </si>
  <si>
    <t>Запланированный объем государственной услуги (работы) на 2016 год</t>
  </si>
  <si>
    <t>Фактически выполненный объем государственной услуги (работы) за 2016 год</t>
  </si>
  <si>
    <t>Объем средств, запланированный на обеспечение государственной услуги (работы), в рамках субсидии на выполнение государственного задания на 2016 год</t>
  </si>
  <si>
    <t>Объем средств, фактически направленный на обеспечение государственной услуги (работы), в рамках субсидии на выполнение государственного задания за 2016 год</t>
  </si>
  <si>
    <t>Сведения о выполнении подведомственными государтсвенными учреждениями государственных заданий на оказание государственных услуг (выполнение работ), а также об объемах субсидий на финансовове обеспечение выполнения государственных заданий за 2016 год по министерствам области</t>
  </si>
  <si>
    <t>Первичная медико-санитарная помощь, не включенная в базовую программу обязательного медицинского страхования</t>
  </si>
  <si>
    <t>Проведение периодических медицинских осмотров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</si>
  <si>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</si>
  <si>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самоуправления, автотранспортное обслуживание лиц и государственных органов, работников их аппаратов, а также Управления делами Президента Российской Федерации и подведомтсвенных ему организаций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</si>
  <si>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</t>
  </si>
  <si>
    <t>Проведение медико-санитарных мероприятий по предупреждению, выявлению причин, локализации и ликвидации последствий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</t>
  </si>
  <si>
    <t>Судебно-психиатрическая экспертиза</t>
  </si>
  <si>
    <t>Проведение трудовой, медико-социальной реабилитации больных с психическими заболеваниями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</si>
  <si>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</si>
  <si>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Обеспечение специальными и молочными продуктами детского питания</t>
  </si>
  <si>
    <t>Профилактика незаконного потребления наркотических средств и психотропных веществ, наркомании</t>
  </si>
  <si>
    <t>Судебно-медицинская экспертиза</t>
  </si>
  <si>
    <t>Медицинское освидетельствование на состояние опьянения (алкогольного, наркотического или иного токсического)</t>
  </si>
  <si>
    <t>Ведение информационных ресурсов и баз данных</t>
  </si>
  <si>
    <t>Содержание (эксплуатация) имущества, находящегося в государственной (муниципальной) собственности, 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(постоянно)</t>
  </si>
  <si>
    <t xml:space="preserve">Паллиативная медицинская помощь 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</si>
  <si>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</si>
  <si>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>Диспансерное наблюдение</t>
  </si>
  <si>
    <t>Заготовка, хранение, транспортировка и обеспечение безопасности донорской крови и ее компонентов</t>
  </si>
  <si>
    <t>Санаторно-курортное лечение</t>
  </si>
  <si>
    <t>Организация предоставления среднего медицинского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 и организация предоставления дополнительного медицинского профессионального образования в государственных образовательных организациях субъектов Российской Федерации</t>
  </si>
  <si>
    <t>Х</t>
  </si>
  <si>
    <t>Предоставление услуг по обеспечению отдыха и оздоровления</t>
  </si>
  <si>
    <t>Оценка качества образования в Калужской области</t>
  </si>
  <si>
    <t>Услуга по предоставлению дополнительного образования в учреждениях спортивной направленности на всех этапах подготовки</t>
  </si>
  <si>
    <t>Услуга по спортивной подготовке на этапе высшего спортивного мастерства</t>
  </si>
  <si>
    <t>Услуга по спортивной подготовке на этапе совершенствования спортивного мастерства</t>
  </si>
  <si>
    <t>Услуга по подготовке спортивного резерва и обеспечение спортивных сборных команд Калужской области</t>
  </si>
  <si>
    <t>Услуга по проведению официальных физкультурных и спортивных мероприятий</t>
  </si>
  <si>
    <t>Работа по предоставлению организационно - методической помощи организациям, находящимся на территории КО и осуществляющим деятельность в сфере физической культуры и спорта</t>
  </si>
  <si>
    <t>-</t>
  </si>
  <si>
    <t>Работа по реализации мероприятий по внедрению Всероссийского физкультурно - спортивного комплекса "Готов к труду и обороне" (ГТО)</t>
  </si>
  <si>
    <t>Разведение племенных лошадей</t>
  </si>
  <si>
    <t>Услуга по предоставлению профессионального образования - количество обучающихся по программам СПО</t>
  </si>
  <si>
    <t>Показ концертов (организация показа) и концертных программ (стационар, с учетом всех форм - число зрителей)</t>
  </si>
  <si>
    <t>Показ концертов (организация показа) и концертных программ (на выезде - число зрителей)</t>
  </si>
  <si>
    <t>Показ концертов (организация показа) и концертных программ (на выезде - количество публичных выступлений)</t>
  </si>
  <si>
    <t>Показ концертов (организация показа) и концертных программ (на гастролях, с учетом всех форм - число зрителей)</t>
  </si>
  <si>
    <t>Показ концертов (организация показа) и концертных программ (на гастролях, с учетом всех форм - количество публичных выступлений)</t>
  </si>
  <si>
    <t>Показ (организация показа) спектаклей (театральных постановок) (стационар, большая форма - число зрителей)</t>
  </si>
  <si>
    <t>Показ (организация показа) спектаклей (театральных постановок) (стационар, большая форма - количество публичных выступлений)</t>
  </si>
  <si>
    <t>Показ (организация показа) спектаклей (театральных постановок) (стационар, малая форма - число зрителей)</t>
  </si>
  <si>
    <t>Показ (организация показа) спектаклей (театральных постановок) (стационар, малая форма - количество публичных выступлений)</t>
  </si>
  <si>
    <t>Показ (организация показа) спектаклей (театральных постановок) (на выезде, с учетом всех форм - количество публичных выступлений)</t>
  </si>
  <si>
    <t>Показ (организация показа) спектаклей (театральных постановок) (гастроли, большая форма - количество публичных выступлений)</t>
  </si>
  <si>
    <t>Показ (организация показа) спектаклей (театральных постановок) (на выезде, большая форма - количество публичных выступлений)</t>
  </si>
  <si>
    <t>Защита прав и законных интересов детей-сирот и детей, оставшихся без попечения родителей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</si>
  <si>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</si>
  <si>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</si>
  <si>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</si>
  <si>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</si>
  <si>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Подготовка граждан, выразивших желание принять детей-сирот и детей, оставшихся без попечения родителей на семейные формы устройства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</si>
  <si>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</si>
  <si>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Предоставление социального обслуживания в 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</si>
  <si>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Психолого-медико-педагогическая реабилитация детей</t>
  </si>
  <si>
    <t>Содействие устройству детей на воспитание в семью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</si>
  <si>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</si>
  <si>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</si>
  <si>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Предоставление социальных услуг в стационарной форме социального обслуживания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</si>
  <si>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</t>
  </si>
  <si>
    <t>Организация проведения оплачиваемых общественных работ</t>
  </si>
  <si>
    <t>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</t>
  </si>
  <si>
    <t>Организация ярмарок вакансий и учебных рабочих мест</t>
  </si>
  <si>
    <t>Осуществление социальных выплат гражданам, признанным в установленном порядке безработными</t>
  </si>
  <si>
    <t>Профессиональное обучение и дополнительное профессиональное образование безработных граждан, включая обучение в другой местности</t>
  </si>
  <si>
    <t>Психологическая поддержка безработных граждан</t>
  </si>
  <si>
    <t>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 в Калужской области</t>
  </si>
  <si>
    <t>Содействие гражданам в поиске подходящей работы, а работодателям - в подборе необходимых работников</t>
  </si>
  <si>
    <t>Содействие самозанятости безработных граждан, включая оказание гражданам, признанным в установленном порядке безработными, и гражданам, признанным в установленном порядке безработными, прошедшим профессиональное обучение или получившим дополнительное проф</t>
  </si>
  <si>
    <t>Социальная адаптация безработных граждан на рынке труда</t>
  </si>
  <si>
    <t>Административное обеспечение деятельности организации</t>
  </si>
  <si>
    <t xml:space="preserve"> Реализация основных профессиональных образовательных программ среднего профессионального образования подготовки квалифицированных рабочих (служащих) по очной форме обучения (кадеты)</t>
  </si>
  <si>
    <t xml:space="preserve"> Реализация основных профессиональных образовательных программ среднего профессионального образования  подготовки специалистов среднего звена по очной форме обучения (кадеты)</t>
  </si>
  <si>
    <t>Реализация образовательных программ профессиональной подготовки на базе основного (коррекционного) общего образования без получения среднего общего образования</t>
  </si>
  <si>
    <t>Реализация основных профессиональных образовательных программ среднего профессионального образования подготовки квалифицированных рабочих  (служащих) по очной форме обучения (человек)</t>
  </si>
  <si>
    <t xml:space="preserve"> Реализация основных профессиональных образовательных программ среднего профессионального образования подготовки специалистов среднего звена  по очной форме обучения (обучающиеся)</t>
  </si>
  <si>
    <t xml:space="preserve"> Реализация основных профессиональных образовательных программ среднего профессионального образования  подготовки специалистов среднего звена по очно-заочной (вечерней) форме обучения (обучающиеся)</t>
  </si>
  <si>
    <t xml:space="preserve"> Реализация основных профессиональных образовательных программ среднего профессионального образования  подготовки   специалистов среднего звена по заочной форме обучения (обучающиеся)</t>
  </si>
  <si>
    <t>Реализация дополнительных профессиональных образовательных программ повышения квалификации (человек)</t>
  </si>
  <si>
    <t>Реализация образовательных программ профессиональной подготовки (человек)</t>
  </si>
  <si>
    <t>Организация отдыха и оздоровления (учащиеся)</t>
  </si>
  <si>
    <t>Услуги по организационно-методическому сопровождению отдыха и оздоровления детей (человек)</t>
  </si>
  <si>
    <t>Организация деятельности специализированных (профильных) лагерей (человек)</t>
  </si>
  <si>
    <t>Реализация дополнительных общеобразовательных программ (человек)</t>
  </si>
  <si>
    <t>Организация и проведение региональных  межмуниципальных мероприятий по работе с детьми и молодежью, в том числе по профилактике асоциальных явлений и поддержке деятельности детских и молодежных общественных объединений Калужской области (человек)</t>
  </si>
  <si>
    <t>Организационно-методическое сопровождение деятельности по военно-патриотическому воспитанию и подготовке граждан (молодежи) к военной службе (человек)</t>
  </si>
  <si>
    <t>Перевозка детей (учащиеся)</t>
  </si>
  <si>
    <t>Психологическое обеспечение системы образования на территории Калужской области (человек)</t>
  </si>
  <si>
    <t>Реализация образовательных программ дошкольного образования (человек)</t>
  </si>
  <si>
    <t>Реализация адаптированных основных общеобразовательных программ дошкольного образования (человек)</t>
  </si>
  <si>
    <t>Реализация адаптированных основных общеобразовательных программ на дому (человек)</t>
  </si>
  <si>
    <t>Реализация адаптированных основных общеобразовательных программ (человек)</t>
  </si>
  <si>
    <t>Реализация основных общеобразовательных программ – образовательных программ начального общего, основного общего и среднего общего образования на дому (человек)</t>
  </si>
  <si>
    <t>Реализация основных общеобразовательных программ – образовательных программ начального общего, основного общего и среднего общего образования на дому (дистанционно) (человек)</t>
  </si>
  <si>
    <t>Организационно-массовое и методическое обеспечение развития системы дополнительного образования (человек)</t>
  </si>
  <si>
    <t>Услуга по предоставлению дополнительного профессионального образования - количество обучающихся</t>
  </si>
  <si>
    <t>Услуга по предоставлению дополнительного образования - количество обучающихся</t>
  </si>
  <si>
    <t>Библиотечное, библиографическое и информационное обслуживание пользователей библиотеки (в стационарных условиях) - количество пользователей</t>
  </si>
  <si>
    <t>Библиотечное, библиографическое и информационное обслуживание пользователей библиотеки (удаленно, через сеть Интернет) - количество пользователей</t>
  </si>
  <si>
    <t>Публичный показ музейных предметов, музейных коллекций - количество посетителей</t>
  </si>
  <si>
    <t>Реализация дополнительных общеразвивающих программ - количество человеко-часов</t>
  </si>
  <si>
    <t>Прокат кино и видеофильмов - количество выданных копий</t>
  </si>
  <si>
    <t>Министерство строительства и жилищно-коммунального хозяйства Калужской области</t>
  </si>
  <si>
    <t xml:space="preserve">Предоставление консультационных и методических услуг </t>
  </si>
  <si>
    <t>Организация мероприятий  (семинары)</t>
  </si>
  <si>
    <t>Административное обеспечение деятельности организации (сбор и обработка информации)</t>
  </si>
  <si>
    <t>Организация мероприятий (Организационное, информационное и техническое обеспечение проведения переговоров, встреч, совещаний)</t>
  </si>
  <si>
    <t>Административное обеспечение деятельности организации (Проведение мониторинга; расчет экономических и технических показателей, подбор оборудования, рекомендации о реконструкции и внедрению энергосберегающих технологий)</t>
  </si>
  <si>
    <t>Административное обеспечение деятельности организации (проверка представленной документации по расчетам нормативов на соответствие требованиям действующего законодательства)</t>
  </si>
  <si>
    <t>Комитет ветеринарии при Правительстве Калужской области</t>
  </si>
  <si>
    <t>Реализация на территории области мероприятий по предупреждению и ликвидации болезней животных и их лечению и защите населения от долезней, общих для человека и животных</t>
  </si>
  <si>
    <t>Министерство внутренней политики и массовых коммуникаций Калужской области</t>
  </si>
  <si>
    <t>33 608  700,00</t>
  </si>
  <si>
    <t>Освещение и обеспечение проведения мероприятий в сфере деятельности СМИ</t>
  </si>
  <si>
    <t>Министерство конкурентной политики Калужской области</t>
  </si>
  <si>
    <t>Предоставление консультационных и методических услуг (организация закупок для государственных, муниципальных и иных заказчиков; организация закупок по заявкам Фонда капитального ремонта многоквартирных домов Калужской области; организация закупок по заявкам муниципальных бюджетных и казенных учреждений, осуществляющих функции технического заказчика услуг и (или) работ по капитальному ремонту общего имущества в многоквартирных домах; организация закупок в соответствии с Федеральным законом от 18.07.2011 N 223-ФЗ «О закупках товаров, работ, услуг отдельными видами юридических лиц»).</t>
  </si>
  <si>
    <t>Предоставление консультационных и методических услуг (организация и проведение торгов).</t>
  </si>
  <si>
    <t xml:space="preserve"> Предоставление консультационных и методических услуг (проведение мониторинга).</t>
  </si>
  <si>
    <t>Предоставление консультационных и методических услуг (осуществление маркетинговых исследований).</t>
  </si>
  <si>
    <t>Министерство лесного хозяйства Калужской области</t>
  </si>
  <si>
    <t>Организация системы обнаружения и учета лесных пожаров, системы наблюдения за их развитием с использованием наземных, авиационных или космических средств</t>
  </si>
  <si>
    <t>Обустройство, эксплуатация лесных дорог, предназначенных для охраны лесов от пожаров</t>
  </si>
  <si>
    <t>Устройство противопожарных минерализованных полос</t>
  </si>
  <si>
    <t>Прочистка и обновление противопожарных минерализованных полос</t>
  </si>
  <si>
    <t>Планирование, обоснование и назначение санитарно-оздоровительных мероприятий и мероприятий  по защите лесов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</si>
  <si>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</si>
  <si>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Благоустройство зон отдыха граждан, пребывающих в лесах: устройство мест отдыха</t>
  </si>
  <si>
    <t>Благоустройство зон отдыха граждан, пребывающих в лесах: ремонт и подновл. старых мест отдыха</t>
  </si>
  <si>
    <t xml:space="preserve">Установка и размещение стендов, знаков и указателей, содержащих информацию о мерах пожарной безопасности в лесах: изготовление новых  </t>
  </si>
  <si>
    <t xml:space="preserve">Установка и размещение стендов, знаков и указателей, содержащих информацию о мерах пожарной безопасности в лесах: ремонт и подновление старых </t>
  </si>
  <si>
    <t>Очистка лесных насаждений от захламленности</t>
  </si>
  <si>
    <t xml:space="preserve">Искусственное лесовосстановление </t>
  </si>
  <si>
    <t>Содействие естественному возобновлению</t>
  </si>
  <si>
    <t xml:space="preserve">Проведение агротехнического ухода за лесными культурами </t>
  </si>
  <si>
    <t>Подготовка  почвы под лесные культуры</t>
  </si>
  <si>
    <t>Уход за лесами в молодняках. Проведение рубок ухода за молодняками (осветления и прочистки)</t>
  </si>
  <si>
    <t xml:space="preserve">Отвод лесосек </t>
  </si>
  <si>
    <t>Тушение лесных пожаров</t>
  </si>
  <si>
    <t>Министерство природных ресурсов и экологии Калужской области</t>
  </si>
  <si>
    <t>Сбор информации и ведение учета объектов и источников негативного воздействия на окружающую среду, государственный экологический контроль которых осуществляется Калужской областью</t>
  </si>
  <si>
    <t>Работы по сбору, обработке, систематизации и консолидации данных в области обращения с отходами производства и потребления</t>
  </si>
  <si>
    <t>Прием и учет сведений о лицах, ответственных за проведение производственного экологического контроля, об организации экологических служб на объектах хозяйственной и иной деятельности, а также сведений о результатах производственного экологического контроля</t>
  </si>
  <si>
    <t>Подготовка и проведение мероприятий направленных на повышение уровня развития экологического образования и формирования экологической грамотности населения Калужской области</t>
  </si>
  <si>
    <t>Выполнение работ в области ландшафтного проектирования для нужд Калужской области</t>
  </si>
  <si>
    <t>Подготовка проектов заключений о соответствии объема мероприятий по озеленению соответствующих территорий размеру заявленных налоговых льгот</t>
  </si>
  <si>
    <t>Техническая обработка материалов, обосновывающих установление нормативов образования отходов и лимитов на их размещения от хозяйственной и (или) иной деятельности юридических лиц и индивидуальных на территории Калужской области</t>
  </si>
  <si>
    <t>Работы по сбору, обработке и  систематизации данных об образовании, утилизации, обезвреживании, о размещении отходов, представляемой в уведомительном порядке субъектами малого и среднего предпринимательства, в процессе хозяйственной и (или) иной деятельности которых образуются отходы на объектах, подлежащих региональному государственному экологическому надзору на территории Калужской области (за исключением статистической информации)</t>
  </si>
  <si>
    <t>Мероприятия, способствующие распространению социальной рекламы в Калужской области</t>
  </si>
  <si>
    <t>Министерство экономического развития Калужской области</t>
  </si>
  <si>
    <t>Содержание (эксплуатация) имущества, находящегося в государственной (муниципальной) собственности</t>
  </si>
  <si>
    <t xml:space="preserve">Предоставление программного обеспечения, инженерной, вычислительной и информационно-телекоммуникационной инфраструктуры, в том числе на основе «облачных технологий» 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</si>
  <si>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</si>
  <si>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</t>
  </si>
  <si>
    <t>Организация предоставления государственных и муниципальных услуг  в многофункциональных центрах предоставление государственных и муниципальных услуг (бумажная)</t>
  </si>
  <si>
    <t>574 078</t>
  </si>
  <si>
    <t>676 010</t>
  </si>
  <si>
    <t>Организация предоставления государственных и муниципальных услуг  в многофункциональных центрах предоставление государственных и муниципальных услуг (электронная)</t>
  </si>
  <si>
    <t>26 422</t>
  </si>
  <si>
    <t>47 580</t>
  </si>
  <si>
    <t>Предоставление консультационных и методических услуг</t>
  </si>
  <si>
    <t>Содействие органам государственной власти Калужской области, органам местного самоуправления Калужской области в организации и проведении мероприятий по привлечению инвестиций и реализации инвестиционных проектов.</t>
  </si>
  <si>
    <t xml:space="preserve">Административное обеспечение деятельности организации. </t>
  </si>
  <si>
    <t>Организация и проведение выставок, ярмарок, форумов, и иных публичных событий, направленных на реализацию инвестиционных проектов на территории Калужской области</t>
  </si>
  <si>
    <t>Организация участия выставок, ярмарок, форумов, и иных публичных событий, направленных на реализацию инвестиционных проектов в Москве и Санкт-Петербурге</t>
  </si>
  <si>
    <t>Организация участия выставок, ярмарок, форумов, и иных публичных событий, направленных на реализацию инвестиционных проектов за рубежом</t>
  </si>
  <si>
    <t>Организация мероприятий</t>
  </si>
  <si>
    <t xml:space="preserve">Административное обеспечение деятельности организации </t>
  </si>
  <si>
    <t>Министерство сельского хозяйства Калужской области</t>
  </si>
  <si>
    <t>Предоставление услуг в области животноводства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</si>
  <si>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</t>
  </si>
  <si>
    <t>Организация и проведение работ по учету, анализу численности объектов животного мира, отнесенных к объектам охоты, а также редких и находящихся под угрозой исчезновения объектов животного мира</t>
  </si>
  <si>
    <t>Реализация основных профессиональных образовательных программ профессионального обучения – программ повышения квалификации рабочих и служащих</t>
  </si>
  <si>
    <t>Предоставление информационной и консультационной поддержки субъектам малого и среднего предпринимательства</t>
  </si>
  <si>
    <t>Ведение информационных ресурсов и баз данных (макеты печатных изданий о социально-экономических явлениях в сфере агропромышленного комплекса за календарный год)</t>
  </si>
  <si>
    <t>Ведение информационных ресурсов и баз данных (ведение, информационное наполнение сайта www.apkko.ru, с целью повышения инвестиционной привлекательности Калужской области)</t>
  </si>
  <si>
    <t>Министерство здравоохранения Калужской области</t>
  </si>
  <si>
    <t>Министерство образования и науки Калужской области</t>
  </si>
  <si>
    <t>Министерство спорта Калужской области</t>
  </si>
  <si>
    <t>Министерство культуры и туризма Калужской области</t>
  </si>
  <si>
    <t>Министерство труда и социальной защиты Калужской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</si>
</sst>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_-* #,##0_р_._-;\-* #,##0_р_._-;_-* &quot;-&quot;??_р_._-;_-@_-"/>
    <numFmt numFmtId="174" formatCode="[$-FC19]d\ mmmm\ yyyy\ &quot;г.&quot;"/>
    <numFmt numFmtId="175" formatCode="#,##0.00\ &quot;₽&quot;"/>
    <numFmt numFmtId="176" formatCode="#,##0.00\ _₽"/>
    <numFmt numFmtId="177" formatCode="_-* #,##0\ _₽_-;\-* #,##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" fontId="40" fillId="33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3" fillId="0" borderId="10" xfId="58" applyNumberFormat="1" applyFont="1" applyBorder="1" applyAlignment="1">
      <alignment horizontal="center" vertical="center" wrapText="1"/>
    </xf>
    <xf numFmtId="4" fontId="41" fillId="0" borderId="10" xfId="6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1" fillId="0" borderId="10" xfId="58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0" borderId="10" xfId="58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/>
    </xf>
    <xf numFmtId="3" fontId="41" fillId="0" borderId="10" xfId="60" applyNumberFormat="1" applyFont="1" applyBorder="1" applyAlignment="1">
      <alignment horizontal="center" vertical="center"/>
    </xf>
    <xf numFmtId="3" fontId="41" fillId="0" borderId="10" xfId="60" applyNumberFormat="1" applyFont="1" applyBorder="1" applyAlignment="1">
      <alignment horizontal="center" vertical="center" wrapText="1"/>
    </xf>
    <xf numFmtId="3" fontId="41" fillId="0" borderId="11" xfId="60" applyNumberFormat="1" applyFont="1" applyBorder="1" applyAlignment="1">
      <alignment horizontal="center" vertical="center"/>
    </xf>
    <xf numFmtId="4" fontId="40" fillId="33" borderId="10" xfId="0" applyNumberFormat="1" applyFont="1" applyFill="1" applyBorder="1" applyAlignment="1">
      <alignment horizontal="left" vertical="center"/>
    </xf>
    <xf numFmtId="4" fontId="2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left" vertical="center"/>
    </xf>
    <xf numFmtId="4" fontId="43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58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justify" vertical="center" wrapText="1"/>
    </xf>
    <xf numFmtId="2" fontId="44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4" fontId="41" fillId="0" borderId="12" xfId="60" applyNumberFormat="1" applyFont="1" applyBorder="1" applyAlignment="1">
      <alignment horizontal="center" vertical="center"/>
    </xf>
    <xf numFmtId="4" fontId="41" fillId="0" borderId="13" xfId="6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left" vertical="center" wrapText="1"/>
    </xf>
    <xf numFmtId="3" fontId="41" fillId="0" borderId="12" xfId="0" applyNumberFormat="1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center" wrapText="1"/>
    </xf>
    <xf numFmtId="4" fontId="41" fillId="0" borderId="10" xfId="58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" fontId="3" fillId="0" borderId="12" xfId="60" applyNumberFormat="1" applyFont="1" applyBorder="1" applyAlignment="1">
      <alignment horizontal="center" vertical="center"/>
    </xf>
    <xf numFmtId="4" fontId="3" fillId="0" borderId="13" xfId="6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90"/>
  <sheetViews>
    <sheetView tabSelected="1" zoomScale="120" zoomScaleNormal="120" zoomScalePageLayoutView="0" workbookViewId="0" topLeftCell="A1">
      <selection activeCell="B124" sqref="B1:B16384"/>
    </sheetView>
  </sheetViews>
  <sheetFormatPr defaultColWidth="9.140625" defaultRowHeight="15"/>
  <cols>
    <col min="1" max="1" width="58.57421875" style="30" customWidth="1"/>
    <col min="2" max="2" width="17.57421875" style="31" customWidth="1"/>
    <col min="3" max="3" width="22.7109375" style="31" customWidth="1"/>
    <col min="4" max="4" width="24.7109375" style="29" customWidth="1"/>
    <col min="5" max="5" width="24.28125" style="29" customWidth="1"/>
    <col min="6" max="16384" width="9.140625" style="29" customWidth="1"/>
  </cols>
  <sheetData>
    <row r="1" spans="1:5" ht="42" customHeight="1">
      <c r="A1" s="55" t="s">
        <v>5</v>
      </c>
      <c r="B1" s="55"/>
      <c r="C1" s="55"/>
      <c r="D1" s="55"/>
      <c r="E1" s="55"/>
    </row>
    <row r="2" ht="12.75">
      <c r="E2" s="32"/>
    </row>
    <row r="3" spans="1:5" ht="113.25" customHeight="1">
      <c r="A3" s="5" t="s">
        <v>0</v>
      </c>
      <c r="B3" s="8" t="s">
        <v>1</v>
      </c>
      <c r="C3" s="8" t="s">
        <v>2</v>
      </c>
      <c r="D3" s="5" t="s">
        <v>3</v>
      </c>
      <c r="E3" s="5" t="s">
        <v>4</v>
      </c>
    </row>
    <row r="4" spans="1:5" ht="12.75">
      <c r="A4" s="19" t="s">
        <v>181</v>
      </c>
      <c r="B4" s="9" t="s">
        <v>27</v>
      </c>
      <c r="C4" s="9" t="s">
        <v>27</v>
      </c>
      <c r="D4" s="1">
        <f>SUM(D5:D27)</f>
        <v>1490130734.56</v>
      </c>
      <c r="E4" s="1">
        <f>SUM(E5:E27)</f>
        <v>1411817904.0900002</v>
      </c>
    </row>
    <row r="5" spans="1:5" ht="25.5">
      <c r="A5" s="20" t="s">
        <v>6</v>
      </c>
      <c r="B5" s="10">
        <v>669043</v>
      </c>
      <c r="C5" s="11">
        <v>678266</v>
      </c>
      <c r="D5" s="3">
        <v>197936149.34</v>
      </c>
      <c r="E5" s="4">
        <v>179685802.04</v>
      </c>
    </row>
    <row r="6" spans="1:5" ht="51">
      <c r="A6" s="20" t="s">
        <v>10</v>
      </c>
      <c r="B6" s="10">
        <v>42693</v>
      </c>
      <c r="C6" s="11">
        <v>43181</v>
      </c>
      <c r="D6" s="3">
        <v>500802116.52</v>
      </c>
      <c r="E6" s="4">
        <v>473956438.43</v>
      </c>
    </row>
    <row r="7" spans="1:5" ht="12.75">
      <c r="A7" s="20" t="s">
        <v>25</v>
      </c>
      <c r="B7" s="10">
        <v>74444</v>
      </c>
      <c r="C7" s="11">
        <v>72737</v>
      </c>
      <c r="D7" s="3">
        <v>118245659.2</v>
      </c>
      <c r="E7" s="4">
        <v>112948211.74</v>
      </c>
    </row>
    <row r="8" spans="1:5" ht="12.75">
      <c r="A8" s="21" t="s">
        <v>7</v>
      </c>
      <c r="B8" s="10">
        <v>28500</v>
      </c>
      <c r="C8" s="11">
        <v>28739</v>
      </c>
      <c r="D8" s="3">
        <v>3744000</v>
      </c>
      <c r="E8" s="4">
        <v>3744000</v>
      </c>
    </row>
    <row r="9" spans="1:5" ht="38.25">
      <c r="A9" s="21" t="s">
        <v>8</v>
      </c>
      <c r="B9" s="10"/>
      <c r="C9" s="10"/>
      <c r="D9" s="3">
        <v>10883250</v>
      </c>
      <c r="E9" s="3">
        <v>10883250</v>
      </c>
    </row>
    <row r="10" spans="1:5" ht="89.25">
      <c r="A10" s="22" t="s">
        <v>9</v>
      </c>
      <c r="B10" s="10">
        <v>28670</v>
      </c>
      <c r="C10" s="11">
        <v>27991</v>
      </c>
      <c r="D10" s="3">
        <v>14765566</v>
      </c>
      <c r="E10" s="4">
        <v>12972320</v>
      </c>
    </row>
    <row r="11" spans="1:5" ht="12.75">
      <c r="A11" s="20" t="s">
        <v>76</v>
      </c>
      <c r="B11" s="10">
        <v>1119</v>
      </c>
      <c r="C11" s="11">
        <v>1293</v>
      </c>
      <c r="D11" s="3">
        <v>9698863</v>
      </c>
      <c r="E11" s="4">
        <v>9490824</v>
      </c>
    </row>
    <row r="12" spans="1:5" ht="63.75">
      <c r="A12" s="21" t="s">
        <v>11</v>
      </c>
      <c r="B12" s="10">
        <v>32</v>
      </c>
      <c r="C12" s="11">
        <v>32</v>
      </c>
      <c r="D12" s="3">
        <v>1500000</v>
      </c>
      <c r="E12" s="4">
        <v>1484504.9</v>
      </c>
    </row>
    <row r="13" spans="1:5" ht="12.75">
      <c r="A13" s="23" t="s">
        <v>12</v>
      </c>
      <c r="B13" s="10">
        <v>2000</v>
      </c>
      <c r="C13" s="11">
        <v>2354</v>
      </c>
      <c r="D13" s="3">
        <v>5378854.91</v>
      </c>
      <c r="E13" s="4">
        <v>4420932.24</v>
      </c>
    </row>
    <row r="14" spans="1:5" ht="25.5">
      <c r="A14" s="20" t="s">
        <v>13</v>
      </c>
      <c r="B14" s="10">
        <v>1800</v>
      </c>
      <c r="C14" s="11">
        <v>1808</v>
      </c>
      <c r="D14" s="3">
        <v>11998906.8</v>
      </c>
      <c r="E14" s="4">
        <v>11732865.47</v>
      </c>
    </row>
    <row r="15" spans="1:5" ht="38.25">
      <c r="A15" s="20" t="s">
        <v>14</v>
      </c>
      <c r="B15" s="10">
        <v>1</v>
      </c>
      <c r="C15" s="11">
        <v>1</v>
      </c>
      <c r="D15" s="3">
        <v>23300000</v>
      </c>
      <c r="E15" s="4">
        <v>21894852</v>
      </c>
    </row>
    <row r="16" spans="1:5" ht="25.5">
      <c r="A16" s="20" t="s">
        <v>15</v>
      </c>
      <c r="B16" s="10">
        <v>7900</v>
      </c>
      <c r="C16" s="11">
        <v>7505</v>
      </c>
      <c r="D16" s="3">
        <v>90194950</v>
      </c>
      <c r="E16" s="4">
        <v>89342158.57</v>
      </c>
    </row>
    <row r="17" spans="1:5" ht="25.5">
      <c r="A17" s="21" t="s">
        <v>16</v>
      </c>
      <c r="B17" s="10">
        <v>16000</v>
      </c>
      <c r="C17" s="11">
        <v>16000</v>
      </c>
      <c r="D17" s="3">
        <v>4480000</v>
      </c>
      <c r="E17" s="4">
        <v>4480000</v>
      </c>
    </row>
    <row r="18" spans="1:5" ht="12.75">
      <c r="A18" s="23" t="s">
        <v>17</v>
      </c>
      <c r="B18" s="10">
        <v>115352</v>
      </c>
      <c r="C18" s="11">
        <v>167815</v>
      </c>
      <c r="D18" s="3">
        <v>63167000</v>
      </c>
      <c r="E18" s="4">
        <v>63117693</v>
      </c>
    </row>
    <row r="19" spans="1:5" ht="25.5">
      <c r="A19" s="21" t="s">
        <v>18</v>
      </c>
      <c r="B19" s="10">
        <v>8800</v>
      </c>
      <c r="C19" s="11">
        <v>8800</v>
      </c>
      <c r="D19" s="3">
        <v>5225000</v>
      </c>
      <c r="E19" s="4">
        <v>5225000</v>
      </c>
    </row>
    <row r="20" spans="1:5" ht="12.75">
      <c r="A20" s="23" t="s">
        <v>19</v>
      </c>
      <c r="B20" s="10">
        <v>12</v>
      </c>
      <c r="C20" s="11">
        <v>12</v>
      </c>
      <c r="D20" s="3">
        <v>10938159</v>
      </c>
      <c r="E20" s="4">
        <v>10616777</v>
      </c>
    </row>
    <row r="21" spans="1:5" ht="63.75">
      <c r="A21" s="20" t="s">
        <v>20</v>
      </c>
      <c r="B21" s="10">
        <v>240.58</v>
      </c>
      <c r="C21" s="11">
        <v>241.3</v>
      </c>
      <c r="D21" s="3">
        <v>50754840</v>
      </c>
      <c r="E21" s="4">
        <v>47231160.6</v>
      </c>
    </row>
    <row r="22" spans="1:5" ht="12.75">
      <c r="A22" s="21" t="s">
        <v>21</v>
      </c>
      <c r="B22" s="10">
        <v>240840</v>
      </c>
      <c r="C22" s="11">
        <v>245168</v>
      </c>
      <c r="D22" s="3">
        <v>171872228.81</v>
      </c>
      <c r="E22" s="4">
        <v>156309409.8</v>
      </c>
    </row>
    <row r="23" spans="1:5" ht="38.25">
      <c r="A23" s="21" t="s">
        <v>22</v>
      </c>
      <c r="B23" s="10">
        <v>182</v>
      </c>
      <c r="C23" s="11">
        <v>182</v>
      </c>
      <c r="D23" s="3">
        <v>1397517.98</v>
      </c>
      <c r="E23" s="4">
        <v>1087795.6</v>
      </c>
    </row>
    <row r="24" spans="1:5" ht="12.75">
      <c r="A24" s="21" t="s">
        <v>23</v>
      </c>
      <c r="B24" s="10">
        <v>4800</v>
      </c>
      <c r="C24" s="11">
        <v>4796</v>
      </c>
      <c r="D24" s="3">
        <v>1344000</v>
      </c>
      <c r="E24" s="4">
        <v>1344000</v>
      </c>
    </row>
    <row r="25" spans="1:5" ht="25.5">
      <c r="A25" s="21" t="s">
        <v>24</v>
      </c>
      <c r="B25" s="10">
        <v>18700</v>
      </c>
      <c r="C25" s="11">
        <v>19718</v>
      </c>
      <c r="D25" s="3">
        <v>88048673</v>
      </c>
      <c r="E25" s="4">
        <v>87229812.2</v>
      </c>
    </row>
    <row r="26" spans="1:5" ht="52.5" customHeight="1">
      <c r="A26" s="65" t="s">
        <v>26</v>
      </c>
      <c r="B26" s="11">
        <v>899</v>
      </c>
      <c r="C26" s="11">
        <v>929</v>
      </c>
      <c r="D26" s="4">
        <v>94623750</v>
      </c>
      <c r="E26" s="4">
        <v>94045318.7</v>
      </c>
    </row>
    <row r="27" spans="1:5" ht="35.25" customHeight="1">
      <c r="A27" s="65"/>
      <c r="B27" s="11">
        <v>1210</v>
      </c>
      <c r="C27" s="11">
        <v>1208</v>
      </c>
      <c r="D27" s="4">
        <v>9831250</v>
      </c>
      <c r="E27" s="4">
        <v>8574777.8</v>
      </c>
    </row>
    <row r="28" spans="1:5" ht="12.75">
      <c r="A28" s="19" t="s">
        <v>182</v>
      </c>
      <c r="B28" s="9" t="s">
        <v>27</v>
      </c>
      <c r="C28" s="9" t="s">
        <v>27</v>
      </c>
      <c r="D28" s="1">
        <f>SUM(D29:D37)+SUM(D38:D42)+SUM(D43:D44)+D45+SUM(D46:D48)+D49+D50+SUM(D51:D55)+SUM(D56:D57)</f>
        <v>1869705070</v>
      </c>
      <c r="E28" s="1">
        <f>SUM(E29:E37)+SUM(E38:E42)+SUM(E43:E44)+E45+SUM(E46:E48)+E49+E50+SUM(E51:E55)+SUM(E56:E57)</f>
        <v>1869705070</v>
      </c>
    </row>
    <row r="29" spans="1:5" ht="51">
      <c r="A29" s="24" t="s">
        <v>80</v>
      </c>
      <c r="B29" s="12">
        <v>1873</v>
      </c>
      <c r="C29" s="12">
        <v>1873</v>
      </c>
      <c r="D29" s="27">
        <v>165979690</v>
      </c>
      <c r="E29" s="27">
        <v>165979690</v>
      </c>
    </row>
    <row r="30" spans="1:5" ht="51">
      <c r="A30" s="24" t="s">
        <v>77</v>
      </c>
      <c r="B30" s="12">
        <v>193</v>
      </c>
      <c r="C30" s="12">
        <v>193</v>
      </c>
      <c r="D30" s="27">
        <v>12002440</v>
      </c>
      <c r="E30" s="27">
        <v>12002440</v>
      </c>
    </row>
    <row r="31" spans="1:5" ht="38.25">
      <c r="A31" s="24" t="s">
        <v>81</v>
      </c>
      <c r="B31" s="12">
        <v>7623</v>
      </c>
      <c r="C31" s="12">
        <v>7623</v>
      </c>
      <c r="D31" s="27">
        <v>549907720</v>
      </c>
      <c r="E31" s="27">
        <v>549907720</v>
      </c>
    </row>
    <row r="32" spans="1:5" ht="51">
      <c r="A32" s="24" t="s">
        <v>82</v>
      </c>
      <c r="B32" s="12">
        <v>121</v>
      </c>
      <c r="C32" s="12">
        <v>121</v>
      </c>
      <c r="D32" s="27">
        <v>2482570</v>
      </c>
      <c r="E32" s="27">
        <v>2482570</v>
      </c>
    </row>
    <row r="33" spans="1:5" ht="38.25">
      <c r="A33" s="24" t="s">
        <v>83</v>
      </c>
      <c r="B33" s="12">
        <v>798</v>
      </c>
      <c r="C33" s="12">
        <v>798</v>
      </c>
      <c r="D33" s="27">
        <v>15830820</v>
      </c>
      <c r="E33" s="27">
        <v>15830820</v>
      </c>
    </row>
    <row r="34" spans="1:5" ht="38.25">
      <c r="A34" s="24" t="s">
        <v>78</v>
      </c>
      <c r="B34" s="12">
        <v>826</v>
      </c>
      <c r="C34" s="12">
        <v>826</v>
      </c>
      <c r="D34" s="27">
        <v>72986660</v>
      </c>
      <c r="E34" s="27">
        <v>72986660</v>
      </c>
    </row>
    <row r="35" spans="1:5" ht="25.5">
      <c r="A35" s="24" t="s">
        <v>84</v>
      </c>
      <c r="B35" s="12">
        <v>100</v>
      </c>
      <c r="C35" s="12">
        <v>100</v>
      </c>
      <c r="D35" s="27">
        <v>3029220</v>
      </c>
      <c r="E35" s="27">
        <v>3029220</v>
      </c>
    </row>
    <row r="36" spans="1:5" ht="25.5">
      <c r="A36" s="24" t="s">
        <v>85</v>
      </c>
      <c r="B36" s="12">
        <v>59</v>
      </c>
      <c r="C36" s="12">
        <v>59</v>
      </c>
      <c r="D36" s="27">
        <v>3093840</v>
      </c>
      <c r="E36" s="27">
        <v>3093840</v>
      </c>
    </row>
    <row r="37" spans="1:5" ht="38.25">
      <c r="A37" s="24" t="s">
        <v>79</v>
      </c>
      <c r="B37" s="12">
        <v>130</v>
      </c>
      <c r="C37" s="12">
        <v>130</v>
      </c>
      <c r="D37" s="27">
        <v>19599850</v>
      </c>
      <c r="E37" s="27">
        <v>19599850</v>
      </c>
    </row>
    <row r="38" spans="1:5" ht="12.75">
      <c r="A38" s="28" t="s">
        <v>86</v>
      </c>
      <c r="B38" s="12">
        <v>10699</v>
      </c>
      <c r="C38" s="12">
        <v>11050</v>
      </c>
      <c r="D38" s="27">
        <v>97141430</v>
      </c>
      <c r="E38" s="27">
        <v>97141430</v>
      </c>
    </row>
    <row r="39" spans="1:5" ht="12.75">
      <c r="A39" s="28" t="s">
        <v>28</v>
      </c>
      <c r="B39" s="12">
        <v>2500</v>
      </c>
      <c r="C39" s="12">
        <v>2504</v>
      </c>
      <c r="D39" s="27">
        <v>17342260</v>
      </c>
      <c r="E39" s="27">
        <v>17342260</v>
      </c>
    </row>
    <row r="40" spans="1:5" ht="25.5">
      <c r="A40" s="28" t="s">
        <v>87</v>
      </c>
      <c r="B40" s="12">
        <v>2000</v>
      </c>
      <c r="C40" s="12">
        <v>2000</v>
      </c>
      <c r="D40" s="27">
        <v>17320750</v>
      </c>
      <c r="E40" s="27">
        <v>17320750</v>
      </c>
    </row>
    <row r="41" spans="1:5" ht="12.75">
      <c r="A41" s="58" t="s">
        <v>88</v>
      </c>
      <c r="B41" s="59"/>
      <c r="C41" s="59"/>
      <c r="D41" s="61"/>
      <c r="E41" s="61"/>
    </row>
    <row r="42" spans="1:5" ht="12.75">
      <c r="A42" s="58"/>
      <c r="B42" s="60"/>
      <c r="C42" s="60"/>
      <c r="D42" s="61"/>
      <c r="E42" s="61"/>
    </row>
    <row r="43" spans="1:5" ht="25.5">
      <c r="A43" s="28" t="s">
        <v>89</v>
      </c>
      <c r="B43" s="12">
        <v>430</v>
      </c>
      <c r="C43" s="12">
        <v>448</v>
      </c>
      <c r="D43" s="27">
        <v>4203640</v>
      </c>
      <c r="E43" s="27">
        <v>4203640</v>
      </c>
    </row>
    <row r="44" spans="1:5" ht="63.75">
      <c r="A44" s="28" t="s">
        <v>90</v>
      </c>
      <c r="B44" s="12">
        <v>160</v>
      </c>
      <c r="C44" s="12">
        <v>213</v>
      </c>
      <c r="D44" s="27">
        <v>16814560</v>
      </c>
      <c r="E44" s="27">
        <v>16814560</v>
      </c>
    </row>
    <row r="45" spans="1:5" ht="38.25">
      <c r="A45" s="28" t="s">
        <v>91</v>
      </c>
      <c r="B45" s="12">
        <v>5</v>
      </c>
      <c r="C45" s="12">
        <v>11</v>
      </c>
      <c r="D45" s="27">
        <v>1972540</v>
      </c>
      <c r="E45" s="27">
        <v>1972540</v>
      </c>
    </row>
    <row r="46" spans="1:5" ht="12.75">
      <c r="A46" s="28" t="s">
        <v>29</v>
      </c>
      <c r="B46" s="13">
        <v>70</v>
      </c>
      <c r="C46" s="13">
        <v>70</v>
      </c>
      <c r="D46" s="6">
        <v>12339100</v>
      </c>
      <c r="E46" s="6">
        <v>12339100</v>
      </c>
    </row>
    <row r="47" spans="1:5" ht="25.5">
      <c r="A47" s="28" t="s">
        <v>84</v>
      </c>
      <c r="B47" s="13">
        <v>5075</v>
      </c>
      <c r="C47" s="13">
        <v>5075</v>
      </c>
      <c r="D47" s="6">
        <v>43186900</v>
      </c>
      <c r="E47" s="6">
        <v>43186900</v>
      </c>
    </row>
    <row r="48" spans="1:5" ht="25.5">
      <c r="A48" s="28" t="s">
        <v>93</v>
      </c>
      <c r="B48" s="13">
        <v>9305</v>
      </c>
      <c r="C48" s="13">
        <v>9305</v>
      </c>
      <c r="D48" s="6">
        <v>6169600</v>
      </c>
      <c r="E48" s="6">
        <v>6169600</v>
      </c>
    </row>
    <row r="49" spans="1:5" ht="12.75">
      <c r="A49" s="24" t="s">
        <v>92</v>
      </c>
      <c r="B49" s="14">
        <v>6000000</v>
      </c>
      <c r="C49" s="14">
        <v>5618351</v>
      </c>
      <c r="D49" s="27">
        <v>184309100</v>
      </c>
      <c r="E49" s="27">
        <v>184309100</v>
      </c>
    </row>
    <row r="50" spans="1:5" ht="25.5">
      <c r="A50" s="28" t="s">
        <v>94</v>
      </c>
      <c r="B50" s="15">
        <v>90</v>
      </c>
      <c r="C50" s="15">
        <v>87</v>
      </c>
      <c r="D50" s="27">
        <v>18875200</v>
      </c>
      <c r="E50" s="27">
        <v>18875200</v>
      </c>
    </row>
    <row r="51" spans="1:5" ht="25.5">
      <c r="A51" s="28" t="s">
        <v>95</v>
      </c>
      <c r="B51" s="15">
        <v>160</v>
      </c>
      <c r="C51" s="15">
        <v>163</v>
      </c>
      <c r="D51" s="27">
        <v>23452000</v>
      </c>
      <c r="E51" s="27">
        <v>23452000</v>
      </c>
    </row>
    <row r="52" spans="1:5" ht="25.5">
      <c r="A52" s="28" t="s">
        <v>96</v>
      </c>
      <c r="B52" s="15">
        <v>184</v>
      </c>
      <c r="C52" s="15">
        <v>188</v>
      </c>
      <c r="D52" s="27">
        <v>9432000</v>
      </c>
      <c r="E52" s="27">
        <v>9432000</v>
      </c>
    </row>
    <row r="53" spans="1:5" ht="25.5">
      <c r="A53" s="28" t="s">
        <v>97</v>
      </c>
      <c r="B53" s="15">
        <v>1710</v>
      </c>
      <c r="C53" s="15">
        <v>1730</v>
      </c>
      <c r="D53" s="27">
        <v>452971600</v>
      </c>
      <c r="E53" s="27">
        <v>452971600</v>
      </c>
    </row>
    <row r="54" spans="1:5" ht="38.25">
      <c r="A54" s="28" t="s">
        <v>98</v>
      </c>
      <c r="B54" s="15">
        <v>282</v>
      </c>
      <c r="C54" s="15">
        <v>271</v>
      </c>
      <c r="D54" s="27">
        <v>78538200</v>
      </c>
      <c r="E54" s="27">
        <v>78538200</v>
      </c>
    </row>
    <row r="55" spans="1:5" ht="38.25">
      <c r="A55" s="28" t="s">
        <v>99</v>
      </c>
      <c r="B55" s="15">
        <v>34</v>
      </c>
      <c r="C55" s="15">
        <v>32</v>
      </c>
      <c r="D55" s="27">
        <v>2510800</v>
      </c>
      <c r="E55" s="27">
        <v>2510800</v>
      </c>
    </row>
    <row r="56" spans="1:5" ht="25.5">
      <c r="A56" s="25" t="s">
        <v>89</v>
      </c>
      <c r="B56" s="15">
        <v>2200</v>
      </c>
      <c r="C56" s="15">
        <v>2200</v>
      </c>
      <c r="D56" s="27">
        <v>24833780</v>
      </c>
      <c r="E56" s="27">
        <v>24833780</v>
      </c>
    </row>
    <row r="57" spans="1:5" ht="25.5">
      <c r="A57" s="25" t="s">
        <v>100</v>
      </c>
      <c r="B57" s="15">
        <v>211</v>
      </c>
      <c r="C57" s="15">
        <v>276</v>
      </c>
      <c r="D57" s="27">
        <v>13378800</v>
      </c>
      <c r="E57" s="27">
        <v>13378800</v>
      </c>
    </row>
    <row r="58" spans="1:5" ht="12.75">
      <c r="A58" s="19" t="s">
        <v>183</v>
      </c>
      <c r="B58" s="9" t="s">
        <v>27</v>
      </c>
      <c r="C58" s="9" t="s">
        <v>27</v>
      </c>
      <c r="D58" s="1">
        <f>SUM(D59:D66)</f>
        <v>461085358.38</v>
      </c>
      <c r="E58" s="1">
        <f>SUM(E59:E66)</f>
        <v>440314997.8</v>
      </c>
    </row>
    <row r="59" spans="1:5" ht="25.5">
      <c r="A59" s="28" t="s">
        <v>30</v>
      </c>
      <c r="B59" s="15">
        <v>11662</v>
      </c>
      <c r="C59" s="15">
        <v>11972</v>
      </c>
      <c r="D59" s="2">
        <v>332109122.38</v>
      </c>
      <c r="E59" s="2">
        <v>315020588.23</v>
      </c>
    </row>
    <row r="60" spans="1:5" ht="25.5">
      <c r="A60" s="28" t="s">
        <v>31</v>
      </c>
      <c r="B60" s="15">
        <v>88</v>
      </c>
      <c r="C60" s="15">
        <v>88</v>
      </c>
      <c r="D60" s="2">
        <v>43024185</v>
      </c>
      <c r="E60" s="2">
        <v>42721080.68</v>
      </c>
    </row>
    <row r="61" spans="1:5" ht="25.5">
      <c r="A61" s="28" t="s">
        <v>32</v>
      </c>
      <c r="B61" s="15">
        <v>130</v>
      </c>
      <c r="C61" s="15">
        <v>134</v>
      </c>
      <c r="D61" s="2">
        <v>18173417</v>
      </c>
      <c r="E61" s="2">
        <v>17861381.77</v>
      </c>
    </row>
    <row r="62" spans="1:5" ht="25.5">
      <c r="A62" s="28" t="s">
        <v>33</v>
      </c>
      <c r="B62" s="15">
        <v>110</v>
      </c>
      <c r="C62" s="15">
        <v>110</v>
      </c>
      <c r="D62" s="2">
        <v>39033213</v>
      </c>
      <c r="E62" s="2">
        <v>38773274.76</v>
      </c>
    </row>
    <row r="63" spans="1:5" ht="25.5">
      <c r="A63" s="28" t="s">
        <v>34</v>
      </c>
      <c r="B63" s="15">
        <v>920</v>
      </c>
      <c r="C63" s="15">
        <v>920</v>
      </c>
      <c r="D63" s="2">
        <v>13895316.04</v>
      </c>
      <c r="E63" s="2">
        <v>13189064.37</v>
      </c>
    </row>
    <row r="64" spans="1:5" ht="38.25">
      <c r="A64" s="28" t="s">
        <v>35</v>
      </c>
      <c r="B64" s="15" t="s">
        <v>36</v>
      </c>
      <c r="C64" s="15" t="s">
        <v>36</v>
      </c>
      <c r="D64" s="2">
        <v>6178320</v>
      </c>
      <c r="E64" s="2">
        <v>5870317.3</v>
      </c>
    </row>
    <row r="65" spans="1:5" ht="38.25">
      <c r="A65" s="28" t="s">
        <v>37</v>
      </c>
      <c r="B65" s="15">
        <v>84</v>
      </c>
      <c r="C65" s="15">
        <v>84</v>
      </c>
      <c r="D65" s="2">
        <v>3099744.96</v>
      </c>
      <c r="E65" s="2">
        <v>3099744.96</v>
      </c>
    </row>
    <row r="66" spans="1:5" ht="12.75">
      <c r="A66" s="28" t="s">
        <v>38</v>
      </c>
      <c r="B66" s="15" t="s">
        <v>36</v>
      </c>
      <c r="C66" s="15" t="s">
        <v>36</v>
      </c>
      <c r="D66" s="2">
        <v>5572040</v>
      </c>
      <c r="E66" s="2">
        <v>3779545.73</v>
      </c>
    </row>
    <row r="67" spans="1:5" ht="12.75">
      <c r="A67" s="19" t="s">
        <v>184</v>
      </c>
      <c r="B67" s="9" t="s">
        <v>27</v>
      </c>
      <c r="C67" s="9" t="s">
        <v>27</v>
      </c>
      <c r="D67" s="1">
        <f>SUM(D68:D87)</f>
        <v>260896712.36</v>
      </c>
      <c r="E67" s="1">
        <f>SUM(E68:E87)</f>
        <v>259216522.36</v>
      </c>
    </row>
    <row r="68" spans="1:5" ht="25.5">
      <c r="A68" s="28" t="s">
        <v>39</v>
      </c>
      <c r="B68" s="16">
        <f>257+151</f>
        <v>408</v>
      </c>
      <c r="C68" s="16">
        <f>257+151</f>
        <v>408</v>
      </c>
      <c r="D68" s="7">
        <v>88351830</v>
      </c>
      <c r="E68" s="7">
        <v>88351830</v>
      </c>
    </row>
    <row r="69" spans="1:5" ht="25.5">
      <c r="A69" s="28" t="s">
        <v>102</v>
      </c>
      <c r="B69" s="16">
        <v>6</v>
      </c>
      <c r="C69" s="16">
        <v>6</v>
      </c>
      <c r="D69" s="7">
        <v>4477480</v>
      </c>
      <c r="E69" s="7">
        <v>4477480</v>
      </c>
    </row>
    <row r="70" spans="1:5" ht="25.5">
      <c r="A70" s="28" t="s">
        <v>101</v>
      </c>
      <c r="B70" s="16">
        <v>370</v>
      </c>
      <c r="C70" s="16">
        <v>456</v>
      </c>
      <c r="D70" s="7">
        <v>4838500</v>
      </c>
      <c r="E70" s="7">
        <v>4838500</v>
      </c>
    </row>
    <row r="71" spans="1:5" ht="25.5">
      <c r="A71" s="25" t="s">
        <v>40</v>
      </c>
      <c r="B71" s="16">
        <v>13800</v>
      </c>
      <c r="C71" s="16">
        <v>15993</v>
      </c>
      <c r="D71" s="7">
        <v>5800500</v>
      </c>
      <c r="E71" s="7">
        <v>5650300</v>
      </c>
    </row>
    <row r="72" spans="1:5" ht="25.5">
      <c r="A72" s="25" t="s">
        <v>41</v>
      </c>
      <c r="B72" s="16">
        <f>9000+16000+3000</f>
        <v>28000</v>
      </c>
      <c r="C72" s="16">
        <f>9045+16263+3715</f>
        <v>29023</v>
      </c>
      <c r="D72" s="56">
        <v>32597900</v>
      </c>
      <c r="E72" s="56">
        <v>31599730</v>
      </c>
    </row>
    <row r="73" spans="1:5" ht="25.5">
      <c r="A73" s="25" t="s">
        <v>42</v>
      </c>
      <c r="B73" s="16">
        <f>20+10+50+217</f>
        <v>297</v>
      </c>
      <c r="C73" s="16">
        <f>21+13+53+206</f>
        <v>293</v>
      </c>
      <c r="D73" s="57"/>
      <c r="E73" s="57"/>
    </row>
    <row r="74" spans="1:5" ht="25.5">
      <c r="A74" s="25" t="s">
        <v>43</v>
      </c>
      <c r="B74" s="16">
        <v>1200</v>
      </c>
      <c r="C74" s="16">
        <v>2068</v>
      </c>
      <c r="D74" s="56">
        <v>5667630</v>
      </c>
      <c r="E74" s="56">
        <v>5666360</v>
      </c>
    </row>
    <row r="75" spans="1:5" ht="25.5">
      <c r="A75" s="25" t="s">
        <v>44</v>
      </c>
      <c r="B75" s="16">
        <v>4</v>
      </c>
      <c r="C75" s="16">
        <v>4</v>
      </c>
      <c r="D75" s="57"/>
      <c r="E75" s="57"/>
    </row>
    <row r="76" spans="1:5" ht="25.5">
      <c r="A76" s="25" t="s">
        <v>45</v>
      </c>
      <c r="B76" s="16">
        <f>105000+37800+480</f>
        <v>143280</v>
      </c>
      <c r="C76" s="16">
        <f>116534+53101+535</f>
        <v>170170</v>
      </c>
      <c r="D76" s="56">
        <v>44268350</v>
      </c>
      <c r="E76" s="56">
        <v>44268350</v>
      </c>
    </row>
    <row r="77" spans="1:5" ht="25.5">
      <c r="A77" s="25" t="s">
        <v>46</v>
      </c>
      <c r="B77" s="16">
        <f>206+3+175+2</f>
        <v>386</v>
      </c>
      <c r="C77" s="16">
        <f>214+3+276+2</f>
        <v>495</v>
      </c>
      <c r="D77" s="57"/>
      <c r="E77" s="57"/>
    </row>
    <row r="78" spans="1:5" ht="25.5">
      <c r="A78" s="25" t="s">
        <v>47</v>
      </c>
      <c r="B78" s="16">
        <v>3000</v>
      </c>
      <c r="C78" s="16">
        <v>3833</v>
      </c>
      <c r="D78" s="63">
        <v>9523110</v>
      </c>
      <c r="E78" s="63">
        <v>9523110</v>
      </c>
    </row>
    <row r="79" spans="1:5" ht="25.5">
      <c r="A79" s="25" t="s">
        <v>48</v>
      </c>
      <c r="B79" s="16">
        <v>55</v>
      </c>
      <c r="C79" s="16">
        <v>78</v>
      </c>
      <c r="D79" s="64"/>
      <c r="E79" s="64"/>
    </row>
    <row r="80" spans="1:5" ht="25.5">
      <c r="A80" s="25" t="s">
        <v>49</v>
      </c>
      <c r="B80" s="16">
        <f>2+6</f>
        <v>8</v>
      </c>
      <c r="C80" s="16">
        <f>4+6</f>
        <v>10</v>
      </c>
      <c r="D80" s="7">
        <v>1407270</v>
      </c>
      <c r="E80" s="7">
        <v>1407270</v>
      </c>
    </row>
    <row r="81" spans="1:5" ht="25.5">
      <c r="A81" s="25" t="s">
        <v>50</v>
      </c>
      <c r="B81" s="16">
        <v>20</v>
      </c>
      <c r="C81" s="16">
        <v>20</v>
      </c>
      <c r="D81" s="7">
        <v>504372.36</v>
      </c>
      <c r="E81" s="7">
        <v>504372.36</v>
      </c>
    </row>
    <row r="82" spans="1:5" ht="25.5">
      <c r="A82" s="25" t="s">
        <v>51</v>
      </c>
      <c r="B82" s="16">
        <v>2</v>
      </c>
      <c r="C82" s="16">
        <v>2</v>
      </c>
      <c r="D82" s="7">
        <v>10000</v>
      </c>
      <c r="E82" s="7">
        <v>10000</v>
      </c>
    </row>
    <row r="83" spans="1:5" ht="38.25">
      <c r="A83" s="28" t="s">
        <v>103</v>
      </c>
      <c r="B83" s="16">
        <f>78670+37000+200300</f>
        <v>315970</v>
      </c>
      <c r="C83" s="16">
        <f>78786+37231+200310</f>
        <v>316327</v>
      </c>
      <c r="D83" s="7">
        <v>23979560</v>
      </c>
      <c r="E83" s="7">
        <v>23963330</v>
      </c>
    </row>
    <row r="84" spans="1:5" ht="38.25">
      <c r="A84" s="28" t="s">
        <v>104</v>
      </c>
      <c r="B84" s="16">
        <f>12000+3000+23600</f>
        <v>38600</v>
      </c>
      <c r="C84" s="16">
        <f>16106+3000+24809</f>
        <v>43915</v>
      </c>
      <c r="D84" s="7">
        <v>5679740</v>
      </c>
      <c r="E84" s="7">
        <v>5678930</v>
      </c>
    </row>
    <row r="85" spans="1:5" ht="25.5">
      <c r="A85" s="28" t="s">
        <v>105</v>
      </c>
      <c r="B85" s="17">
        <f>201679+37221+18711</f>
        <v>257611</v>
      </c>
      <c r="C85" s="17">
        <f>212837+40836+18726</f>
        <v>272399</v>
      </c>
      <c r="D85" s="7">
        <v>24560530</v>
      </c>
      <c r="E85" s="7">
        <v>24560530</v>
      </c>
    </row>
    <row r="86" spans="1:5" ht="12.75">
      <c r="A86" s="28" t="s">
        <v>107</v>
      </c>
      <c r="B86" s="16">
        <v>255</v>
      </c>
      <c r="C86" s="18">
        <v>255</v>
      </c>
      <c r="D86" s="7">
        <v>1192840</v>
      </c>
      <c r="E86" s="7">
        <v>679330</v>
      </c>
    </row>
    <row r="87" spans="1:5" ht="25.5">
      <c r="A87" s="25" t="s">
        <v>106</v>
      </c>
      <c r="B87" s="16">
        <v>140400</v>
      </c>
      <c r="C87" s="16">
        <v>148110</v>
      </c>
      <c r="D87" s="7">
        <v>8037100</v>
      </c>
      <c r="E87" s="7">
        <v>8037100</v>
      </c>
    </row>
    <row r="88" spans="1:5" ht="12.75">
      <c r="A88" s="19" t="s">
        <v>185</v>
      </c>
      <c r="B88" s="9" t="s">
        <v>27</v>
      </c>
      <c r="C88" s="9" t="s">
        <v>27</v>
      </c>
      <c r="D88" s="1">
        <f>SUM(D89:D112)</f>
        <v>1306601942</v>
      </c>
      <c r="E88" s="1">
        <f>SUM(E89:E112)</f>
        <v>1306601942</v>
      </c>
    </row>
    <row r="89" spans="1:5" ht="25.5">
      <c r="A89" s="28" t="s">
        <v>52</v>
      </c>
      <c r="B89" s="15">
        <v>182</v>
      </c>
      <c r="C89" s="15">
        <v>183</v>
      </c>
      <c r="D89" s="2">
        <v>3990455</v>
      </c>
      <c r="E89" s="2">
        <v>3990455</v>
      </c>
    </row>
    <row r="90" spans="1:5" ht="38.25">
      <c r="A90" s="28" t="s">
        <v>53</v>
      </c>
      <c r="B90" s="15">
        <v>800</v>
      </c>
      <c r="C90" s="15">
        <v>1052</v>
      </c>
      <c r="D90" s="2">
        <v>16312570</v>
      </c>
      <c r="E90" s="2">
        <v>16312570</v>
      </c>
    </row>
    <row r="91" spans="1:5" ht="38.25">
      <c r="A91" s="28" t="s">
        <v>54</v>
      </c>
      <c r="B91" s="15">
        <v>1090</v>
      </c>
      <c r="C91" s="15">
        <v>1088</v>
      </c>
      <c r="D91" s="2">
        <v>11659260</v>
      </c>
      <c r="E91" s="2">
        <v>11659260</v>
      </c>
    </row>
    <row r="92" spans="1:5" ht="38.25">
      <c r="A92" s="28" t="s">
        <v>55</v>
      </c>
      <c r="B92" s="15">
        <v>60</v>
      </c>
      <c r="C92" s="15">
        <v>60</v>
      </c>
      <c r="D92" s="2">
        <v>8065300</v>
      </c>
      <c r="E92" s="2">
        <v>8065300</v>
      </c>
    </row>
    <row r="93" spans="1:5" ht="38.25">
      <c r="A93" s="28" t="s">
        <v>56</v>
      </c>
      <c r="B93" s="15">
        <v>115</v>
      </c>
      <c r="C93" s="15">
        <v>112</v>
      </c>
      <c r="D93" s="2">
        <v>89758920</v>
      </c>
      <c r="E93" s="2">
        <v>89758920</v>
      </c>
    </row>
    <row r="94" spans="1:5" ht="38.25">
      <c r="A94" s="28" t="s">
        <v>57</v>
      </c>
      <c r="B94" s="15">
        <v>100</v>
      </c>
      <c r="C94" s="15">
        <v>196</v>
      </c>
      <c r="D94" s="2">
        <v>120110</v>
      </c>
      <c r="E94" s="2">
        <v>120110</v>
      </c>
    </row>
    <row r="95" spans="1:5" ht="102">
      <c r="A95" s="28" t="s">
        <v>58</v>
      </c>
      <c r="B95" s="15">
        <v>7522</v>
      </c>
      <c r="C95" s="15">
        <v>8138</v>
      </c>
      <c r="D95" s="2">
        <v>95534620</v>
      </c>
      <c r="E95" s="2">
        <v>95534620</v>
      </c>
    </row>
    <row r="96" spans="1:5" ht="89.25">
      <c r="A96" s="28" t="s">
        <v>59</v>
      </c>
      <c r="B96" s="15">
        <v>3016</v>
      </c>
      <c r="C96" s="15">
        <v>2955</v>
      </c>
      <c r="D96" s="2">
        <v>510105710</v>
      </c>
      <c r="E96" s="2">
        <v>510105710</v>
      </c>
    </row>
    <row r="97" spans="1:5" ht="12.75">
      <c r="A97" s="28" t="s">
        <v>60</v>
      </c>
      <c r="B97" s="15">
        <v>215</v>
      </c>
      <c r="C97" s="15">
        <v>233</v>
      </c>
      <c r="D97" s="2">
        <v>9188410</v>
      </c>
      <c r="E97" s="2">
        <v>9188410</v>
      </c>
    </row>
    <row r="98" spans="1:5" ht="12.75">
      <c r="A98" s="28" t="s">
        <v>61</v>
      </c>
      <c r="B98" s="15">
        <v>12</v>
      </c>
      <c r="C98" s="15">
        <v>18</v>
      </c>
      <c r="D98" s="2">
        <v>1526340</v>
      </c>
      <c r="E98" s="2">
        <v>1526340</v>
      </c>
    </row>
    <row r="99" spans="1:5" ht="89.25">
      <c r="A99" s="28" t="s">
        <v>62</v>
      </c>
      <c r="B99" s="15">
        <v>149578</v>
      </c>
      <c r="C99" s="15">
        <v>173005</v>
      </c>
      <c r="D99" s="2">
        <v>300024250</v>
      </c>
      <c r="E99" s="2">
        <v>300024250</v>
      </c>
    </row>
    <row r="100" spans="1:5" ht="38.25">
      <c r="A100" s="28" t="s">
        <v>63</v>
      </c>
      <c r="B100" s="15">
        <v>75</v>
      </c>
      <c r="C100" s="15">
        <v>79</v>
      </c>
      <c r="D100" s="2">
        <v>14084630</v>
      </c>
      <c r="E100" s="2">
        <v>14084630</v>
      </c>
    </row>
    <row r="101" spans="1:5" ht="25.5">
      <c r="A101" s="28" t="s">
        <v>64</v>
      </c>
      <c r="B101" s="15">
        <v>394</v>
      </c>
      <c r="C101" s="15">
        <v>386</v>
      </c>
      <c r="D101" s="2">
        <v>67188240</v>
      </c>
      <c r="E101" s="2">
        <v>67188240</v>
      </c>
    </row>
    <row r="102" spans="1:5" ht="63.75">
      <c r="A102" s="28" t="s">
        <v>65</v>
      </c>
      <c r="B102" s="15">
        <v>3106</v>
      </c>
      <c r="C102" s="15">
        <v>4226</v>
      </c>
      <c r="D102" s="2">
        <v>7717500</v>
      </c>
      <c r="E102" s="2">
        <v>7717500</v>
      </c>
    </row>
    <row r="103" spans="1:5" ht="12.75">
      <c r="A103" s="28" t="s">
        <v>66</v>
      </c>
      <c r="B103" s="15">
        <v>500</v>
      </c>
      <c r="C103" s="15">
        <v>818</v>
      </c>
      <c r="D103" s="2">
        <v>3642200</v>
      </c>
      <c r="E103" s="2">
        <v>3642200</v>
      </c>
    </row>
    <row r="104" spans="1:5" ht="51">
      <c r="A104" s="28" t="s">
        <v>67</v>
      </c>
      <c r="B104" s="15">
        <v>11000</v>
      </c>
      <c r="C104" s="15">
        <v>12426</v>
      </c>
      <c r="D104" s="2">
        <v>72300</v>
      </c>
      <c r="E104" s="2">
        <v>72300</v>
      </c>
    </row>
    <row r="105" spans="1:5" ht="12.75">
      <c r="A105" s="28" t="s">
        <v>68</v>
      </c>
      <c r="B105" s="15">
        <v>10500</v>
      </c>
      <c r="C105" s="15">
        <v>14175</v>
      </c>
      <c r="D105" s="2">
        <v>292500</v>
      </c>
      <c r="E105" s="2">
        <v>292500</v>
      </c>
    </row>
    <row r="106" spans="1:5" ht="25.5">
      <c r="A106" s="28" t="s">
        <v>69</v>
      </c>
      <c r="B106" s="15">
        <v>0</v>
      </c>
      <c r="C106" s="15">
        <v>8379</v>
      </c>
      <c r="D106" s="2">
        <v>152413720</v>
      </c>
      <c r="E106" s="2">
        <v>152413720</v>
      </c>
    </row>
    <row r="107" spans="1:5" ht="38.25">
      <c r="A107" s="28" t="s">
        <v>70</v>
      </c>
      <c r="B107" s="15">
        <v>653</v>
      </c>
      <c r="C107" s="15">
        <v>653</v>
      </c>
      <c r="D107" s="2">
        <v>7944890</v>
      </c>
      <c r="E107" s="2">
        <v>7944890</v>
      </c>
    </row>
    <row r="108" spans="1:5" ht="12.75">
      <c r="A108" s="28" t="s">
        <v>71</v>
      </c>
      <c r="B108" s="15">
        <v>230</v>
      </c>
      <c r="C108" s="15">
        <v>246</v>
      </c>
      <c r="D108" s="2">
        <v>255560</v>
      </c>
      <c r="E108" s="2">
        <v>255560</v>
      </c>
    </row>
    <row r="109" spans="1:5" ht="51">
      <c r="A109" s="28" t="s">
        <v>72</v>
      </c>
      <c r="B109" s="15">
        <v>11</v>
      </c>
      <c r="C109" s="15">
        <v>11</v>
      </c>
      <c r="D109" s="2">
        <v>17187</v>
      </c>
      <c r="E109" s="2">
        <v>17187</v>
      </c>
    </row>
    <row r="110" spans="1:5" ht="25.5">
      <c r="A110" s="28" t="s">
        <v>73</v>
      </c>
      <c r="B110" s="15">
        <v>25000</v>
      </c>
      <c r="C110" s="15">
        <v>26570</v>
      </c>
      <c r="D110" s="2">
        <v>3113470</v>
      </c>
      <c r="E110" s="2">
        <v>3113470</v>
      </c>
    </row>
    <row r="111" spans="1:5" ht="63.75">
      <c r="A111" s="28" t="s">
        <v>74</v>
      </c>
      <c r="B111" s="15">
        <v>60</v>
      </c>
      <c r="C111" s="15">
        <v>60</v>
      </c>
      <c r="D111" s="2">
        <v>3571200</v>
      </c>
      <c r="E111" s="2">
        <v>3571200</v>
      </c>
    </row>
    <row r="112" spans="1:5" ht="12.75">
      <c r="A112" s="28" t="s">
        <v>75</v>
      </c>
      <c r="B112" s="15">
        <v>540</v>
      </c>
      <c r="C112" s="15">
        <v>584</v>
      </c>
      <c r="D112" s="2">
        <v>2600</v>
      </c>
      <c r="E112" s="2">
        <v>2600</v>
      </c>
    </row>
    <row r="113" spans="1:5" ht="12.75">
      <c r="A113" s="19" t="s">
        <v>108</v>
      </c>
      <c r="B113" s="9" t="s">
        <v>27</v>
      </c>
      <c r="C113" s="9" t="s">
        <v>27</v>
      </c>
      <c r="D113" s="1">
        <f>D114+D115+D116+D118+D119+D120</f>
        <v>11554340</v>
      </c>
      <c r="E113" s="1">
        <f>E114+E115+E116+E118+E119+E120</f>
        <v>11395159.14</v>
      </c>
    </row>
    <row r="114" spans="1:5" s="33" customFormat="1" ht="12.75">
      <c r="A114" s="34" t="s">
        <v>109</v>
      </c>
      <c r="B114" s="35">
        <v>400</v>
      </c>
      <c r="C114" s="35">
        <v>420</v>
      </c>
      <c r="D114" s="26">
        <v>720220</v>
      </c>
      <c r="E114" s="26">
        <v>710193.57</v>
      </c>
    </row>
    <row r="115" spans="1:5" s="33" customFormat="1" ht="12.75">
      <c r="A115" s="34" t="s">
        <v>110</v>
      </c>
      <c r="B115" s="35">
        <v>60</v>
      </c>
      <c r="C115" s="35">
        <v>72</v>
      </c>
      <c r="D115" s="26">
        <v>1286794.2</v>
      </c>
      <c r="E115" s="26">
        <v>1268959.75</v>
      </c>
    </row>
    <row r="116" spans="1:5" s="33" customFormat="1" ht="12.75">
      <c r="A116" s="66" t="s">
        <v>111</v>
      </c>
      <c r="B116" s="67">
        <v>80</v>
      </c>
      <c r="C116" s="67">
        <v>95</v>
      </c>
      <c r="D116" s="68">
        <v>3384421.8</v>
      </c>
      <c r="E116" s="68">
        <v>3360458.64</v>
      </c>
    </row>
    <row r="117" spans="1:5" s="33" customFormat="1" ht="12.75">
      <c r="A117" s="66"/>
      <c r="B117" s="67"/>
      <c r="C117" s="67"/>
      <c r="D117" s="68"/>
      <c r="E117" s="68"/>
    </row>
    <row r="118" spans="1:5" s="33" customFormat="1" ht="38.25">
      <c r="A118" s="34" t="s">
        <v>112</v>
      </c>
      <c r="B118" s="35">
        <v>4</v>
      </c>
      <c r="C118" s="35">
        <v>10</v>
      </c>
      <c r="D118" s="26">
        <v>847847.01</v>
      </c>
      <c r="E118" s="26">
        <v>830831.47</v>
      </c>
    </row>
    <row r="119" spans="1:5" s="33" customFormat="1" ht="51">
      <c r="A119" s="34" t="s">
        <v>113</v>
      </c>
      <c r="B119" s="35">
        <v>3</v>
      </c>
      <c r="C119" s="35">
        <v>3</v>
      </c>
      <c r="D119" s="26">
        <v>2561543.24</v>
      </c>
      <c r="E119" s="26">
        <v>2517068.26</v>
      </c>
    </row>
    <row r="120" spans="1:5" s="33" customFormat="1" ht="12.75">
      <c r="A120" s="66" t="s">
        <v>114</v>
      </c>
      <c r="B120" s="67">
        <v>14</v>
      </c>
      <c r="C120" s="67">
        <v>47</v>
      </c>
      <c r="D120" s="68">
        <v>2753513.75</v>
      </c>
      <c r="E120" s="68">
        <v>2707647.45</v>
      </c>
    </row>
    <row r="121" spans="1:5" s="33" customFormat="1" ht="12.75">
      <c r="A121" s="66"/>
      <c r="B121" s="67"/>
      <c r="C121" s="67"/>
      <c r="D121" s="68"/>
      <c r="E121" s="68"/>
    </row>
    <row r="122" spans="1:5" ht="12.75">
      <c r="A122" s="19" t="s">
        <v>115</v>
      </c>
      <c r="B122" s="9" t="s">
        <v>27</v>
      </c>
      <c r="C122" s="9" t="s">
        <v>27</v>
      </c>
      <c r="D122" s="1">
        <v>157476400</v>
      </c>
      <c r="E122" s="1">
        <v>157476400</v>
      </c>
    </row>
    <row r="123" spans="1:5" s="33" customFormat="1" ht="38.25">
      <c r="A123" s="37" t="s">
        <v>116</v>
      </c>
      <c r="B123" s="36">
        <v>2958238</v>
      </c>
      <c r="C123" s="36">
        <v>2932493</v>
      </c>
      <c r="D123" s="36">
        <v>157476400</v>
      </c>
      <c r="E123" s="36">
        <v>157476400</v>
      </c>
    </row>
    <row r="124" spans="1:5" ht="12.75">
      <c r="A124" s="19" t="s">
        <v>117</v>
      </c>
      <c r="B124" s="9" t="s">
        <v>27</v>
      </c>
      <c r="C124" s="9" t="s">
        <v>27</v>
      </c>
      <c r="D124" s="1" t="s">
        <v>118</v>
      </c>
      <c r="E124" s="1">
        <v>30829432.45</v>
      </c>
    </row>
    <row r="125" spans="1:5" s="33" customFormat="1" ht="25.5">
      <c r="A125" s="37" t="s">
        <v>119</v>
      </c>
      <c r="B125" s="36">
        <v>1150900</v>
      </c>
      <c r="C125" s="36">
        <v>1165653</v>
      </c>
      <c r="D125" s="26">
        <v>33608700</v>
      </c>
      <c r="E125" s="26">
        <v>30829432.45</v>
      </c>
    </row>
    <row r="126" spans="1:5" ht="12.75">
      <c r="A126" s="19" t="s">
        <v>120</v>
      </c>
      <c r="B126" s="9" t="s">
        <v>27</v>
      </c>
      <c r="C126" s="9" t="s">
        <v>27</v>
      </c>
      <c r="D126" s="1">
        <f>D127+D128+D129+D130</f>
        <v>24501800</v>
      </c>
      <c r="E126" s="1">
        <f>E127+E128+E129+E130</f>
        <v>24501800</v>
      </c>
    </row>
    <row r="127" spans="1:7" s="33" customFormat="1" ht="127.5">
      <c r="A127" s="37" t="s">
        <v>121</v>
      </c>
      <c r="B127" s="36">
        <v>2000</v>
      </c>
      <c r="C127" s="36">
        <v>5289</v>
      </c>
      <c r="D127" s="26">
        <v>8773865.17</v>
      </c>
      <c r="E127" s="26">
        <v>8773865.17</v>
      </c>
      <c r="G127" s="38"/>
    </row>
    <row r="128" spans="1:7" s="33" customFormat="1" ht="25.5">
      <c r="A128" s="37" t="s">
        <v>122</v>
      </c>
      <c r="B128" s="36">
        <v>1000</v>
      </c>
      <c r="C128" s="36">
        <v>2529</v>
      </c>
      <c r="D128" s="26">
        <v>4161885.3</v>
      </c>
      <c r="E128" s="26">
        <v>4161885.3</v>
      </c>
      <c r="G128" s="38"/>
    </row>
    <row r="129" spans="1:7" s="33" customFormat="1" ht="25.5">
      <c r="A129" s="37" t="s">
        <v>123</v>
      </c>
      <c r="B129" s="36">
        <v>2849</v>
      </c>
      <c r="C129" s="36">
        <v>3182</v>
      </c>
      <c r="D129" s="26">
        <v>10092468.53</v>
      </c>
      <c r="E129" s="26">
        <v>10092468.53</v>
      </c>
      <c r="G129" s="38"/>
    </row>
    <row r="130" spans="1:7" s="33" customFormat="1" ht="25.5">
      <c r="A130" s="37" t="s">
        <v>124</v>
      </c>
      <c r="B130" s="36">
        <v>800</v>
      </c>
      <c r="C130" s="36">
        <v>891</v>
      </c>
      <c r="D130" s="26">
        <v>1473581</v>
      </c>
      <c r="E130" s="26">
        <v>1473581</v>
      </c>
      <c r="G130" s="38"/>
    </row>
    <row r="131" spans="1:5" ht="12.75">
      <c r="A131" s="19" t="s">
        <v>125</v>
      </c>
      <c r="B131" s="9" t="s">
        <v>27</v>
      </c>
      <c r="C131" s="9" t="s">
        <v>27</v>
      </c>
      <c r="D131" s="1">
        <f>D132+D133+D134+D135+D136+D137+D138+D139+D140+D141+D142+D143+D144+D145+D146+D147+D148+D149</f>
        <v>46505497.2</v>
      </c>
      <c r="E131" s="1">
        <f>E132+E133+E134+E135+E136+E137+E138+E139+E140+E141+E142+E143+E144+E145+E146+E147+E148+E149</f>
        <v>46796187.34</v>
      </c>
    </row>
    <row r="132" spans="1:5" s="33" customFormat="1" ht="38.25">
      <c r="A132" s="37" t="s">
        <v>126</v>
      </c>
      <c r="B132" s="36">
        <v>1253833</v>
      </c>
      <c r="C132" s="36">
        <v>1253833</v>
      </c>
      <c r="D132" s="54">
        <v>30201400</v>
      </c>
      <c r="E132" s="54">
        <v>32802390.14</v>
      </c>
    </row>
    <row r="133" spans="1:5" s="33" customFormat="1" ht="25.5">
      <c r="A133" s="37" t="s">
        <v>127</v>
      </c>
      <c r="B133" s="36">
        <v>32</v>
      </c>
      <c r="C133" s="36">
        <v>32</v>
      </c>
      <c r="D133" s="54">
        <v>254057.6</v>
      </c>
      <c r="E133" s="54">
        <v>254057.6</v>
      </c>
    </row>
    <row r="134" spans="1:5" s="33" customFormat="1" ht="12.75">
      <c r="A134" s="37" t="s">
        <v>128</v>
      </c>
      <c r="B134" s="36">
        <v>257</v>
      </c>
      <c r="C134" s="36">
        <v>257</v>
      </c>
      <c r="D134" s="54">
        <v>145924.6</v>
      </c>
      <c r="E134" s="54">
        <v>145924.6</v>
      </c>
    </row>
    <row r="135" spans="1:5" s="33" customFormat="1" ht="12.75">
      <c r="A135" s="37" t="s">
        <v>129</v>
      </c>
      <c r="B135" s="36">
        <v>1120</v>
      </c>
      <c r="C135" s="36">
        <v>1120</v>
      </c>
      <c r="D135" s="54">
        <v>375200</v>
      </c>
      <c r="E135" s="54">
        <v>375200</v>
      </c>
    </row>
    <row r="136" spans="1:5" s="33" customFormat="1" ht="25.5">
      <c r="A136" s="37" t="s">
        <v>130</v>
      </c>
      <c r="B136" s="36">
        <v>1218</v>
      </c>
      <c r="C136" s="36">
        <v>1218</v>
      </c>
      <c r="D136" s="54">
        <v>283794</v>
      </c>
      <c r="E136" s="54">
        <v>283794</v>
      </c>
    </row>
    <row r="137" spans="1:5" s="33" customFormat="1" ht="38.25">
      <c r="A137" s="37" t="s">
        <v>131</v>
      </c>
      <c r="B137" s="36">
        <v>162</v>
      </c>
      <c r="C137" s="36">
        <v>162</v>
      </c>
      <c r="D137" s="54">
        <v>45360</v>
      </c>
      <c r="E137" s="54">
        <v>45360</v>
      </c>
    </row>
    <row r="138" spans="1:5" s="33" customFormat="1" ht="25.5">
      <c r="A138" s="37" t="s">
        <v>132</v>
      </c>
      <c r="B138" s="36">
        <v>31</v>
      </c>
      <c r="C138" s="36">
        <v>31</v>
      </c>
      <c r="D138" s="54">
        <v>160300</v>
      </c>
      <c r="E138" s="54">
        <v>160300</v>
      </c>
    </row>
    <row r="139" spans="1:5" s="33" customFormat="1" ht="25.5">
      <c r="A139" s="37" t="s">
        <v>133</v>
      </c>
      <c r="B139" s="36">
        <v>90</v>
      </c>
      <c r="C139" s="36">
        <v>90</v>
      </c>
      <c r="D139" s="54">
        <v>315000</v>
      </c>
      <c r="E139" s="54">
        <v>315000</v>
      </c>
    </row>
    <row r="140" spans="1:5" s="33" customFormat="1" ht="38.25">
      <c r="A140" s="37" t="s">
        <v>134</v>
      </c>
      <c r="B140" s="36">
        <v>45</v>
      </c>
      <c r="C140" s="36">
        <v>45</v>
      </c>
      <c r="D140" s="54">
        <v>19300</v>
      </c>
      <c r="E140" s="54">
        <v>19300</v>
      </c>
    </row>
    <row r="141" spans="1:5" s="33" customFormat="1" ht="38.25">
      <c r="A141" s="37" t="s">
        <v>135</v>
      </c>
      <c r="B141" s="36">
        <v>111</v>
      </c>
      <c r="C141" s="36">
        <v>111</v>
      </c>
      <c r="D141" s="54">
        <v>37700</v>
      </c>
      <c r="E141" s="54">
        <v>37700</v>
      </c>
    </row>
    <row r="142" spans="1:5" s="33" customFormat="1" ht="12.75">
      <c r="A142" s="37" t="s">
        <v>136</v>
      </c>
      <c r="B142" s="36">
        <v>129</v>
      </c>
      <c r="C142" s="36">
        <v>129</v>
      </c>
      <c r="D142" s="54">
        <v>434317.2</v>
      </c>
      <c r="E142" s="54">
        <v>434317.2</v>
      </c>
    </row>
    <row r="143" spans="1:5" s="33" customFormat="1" ht="12.75">
      <c r="A143" s="37" t="s">
        <v>137</v>
      </c>
      <c r="B143" s="36">
        <v>347</v>
      </c>
      <c r="C143" s="36">
        <v>347</v>
      </c>
      <c r="D143" s="54">
        <v>4149079</v>
      </c>
      <c r="E143" s="54">
        <v>4149079</v>
      </c>
    </row>
    <row r="144" spans="1:5" s="33" customFormat="1" ht="12.75">
      <c r="A144" s="37" t="s">
        <v>138</v>
      </c>
      <c r="B144" s="36">
        <v>95</v>
      </c>
      <c r="C144" s="36">
        <v>95</v>
      </c>
      <c r="D144" s="54">
        <v>174040</v>
      </c>
      <c r="E144" s="54">
        <v>174040</v>
      </c>
    </row>
    <row r="145" spans="1:5" s="33" customFormat="1" ht="12.75">
      <c r="A145" s="37" t="s">
        <v>139</v>
      </c>
      <c r="B145" s="36">
        <v>1327</v>
      </c>
      <c r="C145" s="36">
        <v>1327</v>
      </c>
      <c r="D145" s="54">
        <v>5308000</v>
      </c>
      <c r="E145" s="54">
        <v>5308000</v>
      </c>
    </row>
    <row r="146" spans="1:5" s="33" customFormat="1" ht="12.75">
      <c r="A146" s="37" t="s">
        <v>140</v>
      </c>
      <c r="B146" s="36">
        <v>340</v>
      </c>
      <c r="C146" s="36">
        <v>340</v>
      </c>
      <c r="D146" s="54">
        <v>748000</v>
      </c>
      <c r="E146" s="54">
        <v>748000</v>
      </c>
    </row>
    <row r="147" spans="1:5" s="33" customFormat="1" ht="25.5">
      <c r="A147" s="37" t="s">
        <v>141</v>
      </c>
      <c r="B147" s="36">
        <v>112</v>
      </c>
      <c r="C147" s="36">
        <v>112</v>
      </c>
      <c r="D147" s="54">
        <v>596724.8</v>
      </c>
      <c r="E147" s="54">
        <v>596724.8</v>
      </c>
    </row>
    <row r="148" spans="1:5" s="33" customFormat="1" ht="12.75">
      <c r="A148" s="37" t="s">
        <v>142</v>
      </c>
      <c r="B148" s="36">
        <v>947</v>
      </c>
      <c r="C148" s="36">
        <v>947</v>
      </c>
      <c r="D148" s="54">
        <v>947000</v>
      </c>
      <c r="E148" s="54">
        <v>947000</v>
      </c>
    </row>
    <row r="149" spans="1:5" s="33" customFormat="1" ht="12.75">
      <c r="A149" s="37" t="s">
        <v>143</v>
      </c>
      <c r="B149" s="36">
        <v>1253833</v>
      </c>
      <c r="C149" s="36">
        <v>0</v>
      </c>
      <c r="D149" s="54">
        <v>2310300</v>
      </c>
      <c r="E149" s="54">
        <v>0</v>
      </c>
    </row>
    <row r="150" spans="1:5" ht="12.75">
      <c r="A150" s="19" t="s">
        <v>144</v>
      </c>
      <c r="B150" s="9" t="s">
        <v>27</v>
      </c>
      <c r="C150" s="9" t="s">
        <v>27</v>
      </c>
      <c r="D150" s="1">
        <f>D151+D152+D153+D154+D155+D156+D157+D158+D159</f>
        <v>4830800</v>
      </c>
      <c r="E150" s="1">
        <f>E151+E152+E153+E154+E155+E156+E157+E158+E159</f>
        <v>4681210</v>
      </c>
    </row>
    <row r="151" spans="1:248" s="33" customFormat="1" ht="51">
      <c r="A151" s="39" t="s">
        <v>145</v>
      </c>
      <c r="B151" s="40">
        <v>3000</v>
      </c>
      <c r="C151" s="40">
        <v>3000</v>
      </c>
      <c r="D151" s="4">
        <v>396000</v>
      </c>
      <c r="E151" s="4">
        <v>394500</v>
      </c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1"/>
      <c r="IC151" s="41"/>
      <c r="ID151" s="41"/>
      <c r="IE151" s="41"/>
      <c r="IF151" s="41"/>
      <c r="IG151" s="41"/>
      <c r="IH151" s="41"/>
      <c r="II151" s="41"/>
      <c r="IJ151" s="41"/>
      <c r="IK151" s="41"/>
      <c r="IL151" s="41"/>
      <c r="IM151" s="41"/>
      <c r="IN151" s="41"/>
    </row>
    <row r="152" spans="1:248" s="33" customFormat="1" ht="25.5">
      <c r="A152" s="39" t="s">
        <v>146</v>
      </c>
      <c r="B152" s="40">
        <v>1100</v>
      </c>
      <c r="C152" s="40">
        <v>1100</v>
      </c>
      <c r="D152" s="4">
        <v>2357300</v>
      </c>
      <c r="E152" s="4">
        <v>2357300</v>
      </c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41"/>
      <c r="GA152" s="41"/>
      <c r="GB152" s="41"/>
      <c r="GC152" s="41"/>
      <c r="GD152" s="41"/>
      <c r="GE152" s="41"/>
      <c r="GF152" s="41"/>
      <c r="GG152" s="41"/>
      <c r="GH152" s="41"/>
      <c r="GI152" s="41"/>
      <c r="GJ152" s="41"/>
      <c r="GK152" s="41"/>
      <c r="GL152" s="41"/>
      <c r="GM152" s="41"/>
      <c r="GN152" s="41"/>
      <c r="GO152" s="41"/>
      <c r="GP152" s="41"/>
      <c r="GQ152" s="41"/>
      <c r="GR152" s="41"/>
      <c r="GS152" s="41"/>
      <c r="GT152" s="41"/>
      <c r="GU152" s="41"/>
      <c r="GV152" s="41"/>
      <c r="GW152" s="41"/>
      <c r="GX152" s="41"/>
      <c r="GY152" s="41"/>
      <c r="GZ152" s="41"/>
      <c r="HA152" s="41"/>
      <c r="HB152" s="41"/>
      <c r="HC152" s="41"/>
      <c r="HD152" s="41"/>
      <c r="HE152" s="41"/>
      <c r="HF152" s="41"/>
      <c r="HG152" s="41"/>
      <c r="HH152" s="41"/>
      <c r="HI152" s="41"/>
      <c r="HJ152" s="41"/>
      <c r="HK152" s="41"/>
      <c r="HL152" s="41"/>
      <c r="HM152" s="41"/>
      <c r="HN152" s="41"/>
      <c r="HO152" s="41"/>
      <c r="HP152" s="41"/>
      <c r="HQ152" s="41"/>
      <c r="HR152" s="41"/>
      <c r="HS152" s="41"/>
      <c r="HT152" s="41"/>
      <c r="HU152" s="41"/>
      <c r="HV152" s="41"/>
      <c r="HW152" s="41"/>
      <c r="HX152" s="41"/>
      <c r="HY152" s="41"/>
      <c r="HZ152" s="41"/>
      <c r="IA152" s="41"/>
      <c r="IB152" s="41"/>
      <c r="IC152" s="41"/>
      <c r="ID152" s="41"/>
      <c r="IE152" s="41"/>
      <c r="IF152" s="41"/>
      <c r="IG152" s="41"/>
      <c r="IH152" s="41"/>
      <c r="II152" s="41"/>
      <c r="IJ152" s="41"/>
      <c r="IK152" s="41"/>
      <c r="IL152" s="41"/>
      <c r="IM152" s="41"/>
      <c r="IN152" s="41"/>
    </row>
    <row r="153" spans="1:248" s="33" customFormat="1" ht="63.75">
      <c r="A153" s="39" t="s">
        <v>147</v>
      </c>
      <c r="B153" s="40">
        <v>600</v>
      </c>
      <c r="C153" s="40">
        <v>600</v>
      </c>
      <c r="D153" s="4">
        <v>258000</v>
      </c>
      <c r="E153" s="4">
        <v>258000</v>
      </c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  <c r="ID153" s="41"/>
      <c r="IE153" s="41"/>
      <c r="IF153" s="41"/>
      <c r="IG153" s="41"/>
      <c r="IH153" s="41"/>
      <c r="II153" s="41"/>
      <c r="IJ153" s="41"/>
      <c r="IK153" s="41"/>
      <c r="IL153" s="41"/>
      <c r="IM153" s="41"/>
      <c r="IN153" s="41"/>
    </row>
    <row r="154" spans="1:248" s="33" customFormat="1" ht="38.25">
      <c r="A154" s="39" t="s">
        <v>148</v>
      </c>
      <c r="B154" s="40">
        <v>4</v>
      </c>
      <c r="C154" s="40">
        <v>4</v>
      </c>
      <c r="D154" s="4">
        <v>256000</v>
      </c>
      <c r="E154" s="4">
        <v>256000</v>
      </c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  <c r="IE154" s="41"/>
      <c r="IF154" s="41"/>
      <c r="IG154" s="41"/>
      <c r="IH154" s="41"/>
      <c r="II154" s="41"/>
      <c r="IJ154" s="41"/>
      <c r="IK154" s="41"/>
      <c r="IL154" s="41"/>
      <c r="IM154" s="41"/>
      <c r="IN154" s="41"/>
    </row>
    <row r="155" spans="1:248" s="33" customFormat="1" ht="25.5">
      <c r="A155" s="39" t="s">
        <v>149</v>
      </c>
      <c r="B155" s="40">
        <v>20</v>
      </c>
      <c r="C155" s="40">
        <v>20</v>
      </c>
      <c r="D155" s="4">
        <v>451700</v>
      </c>
      <c r="E155" s="4">
        <v>451700</v>
      </c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  <c r="HX155" s="41"/>
      <c r="HY155" s="41"/>
      <c r="HZ155" s="41"/>
      <c r="IA155" s="41"/>
      <c r="IB155" s="41"/>
      <c r="IC155" s="41"/>
      <c r="ID155" s="41"/>
      <c r="IE155" s="41"/>
      <c r="IF155" s="41"/>
      <c r="IG155" s="41"/>
      <c r="IH155" s="41"/>
      <c r="II155" s="41"/>
      <c r="IJ155" s="41"/>
      <c r="IK155" s="41"/>
      <c r="IL155" s="41"/>
      <c r="IM155" s="41"/>
      <c r="IN155" s="41"/>
    </row>
    <row r="156" spans="1:248" s="33" customFormat="1" ht="38.25">
      <c r="A156" s="39" t="s">
        <v>150</v>
      </c>
      <c r="B156" s="40">
        <v>2</v>
      </c>
      <c r="C156" s="40">
        <v>2</v>
      </c>
      <c r="D156" s="4">
        <v>101000</v>
      </c>
      <c r="E156" s="4">
        <v>101000</v>
      </c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</row>
    <row r="157" spans="1:248" s="33" customFormat="1" ht="51">
      <c r="A157" s="39" t="s">
        <v>151</v>
      </c>
      <c r="B157" s="40">
        <v>14</v>
      </c>
      <c r="C157" s="40">
        <v>14</v>
      </c>
      <c r="D157" s="4">
        <v>112560</v>
      </c>
      <c r="E157" s="4">
        <v>112560</v>
      </c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</row>
    <row r="158" spans="1:248" s="33" customFormat="1" ht="102">
      <c r="A158" s="39" t="s">
        <v>152</v>
      </c>
      <c r="B158" s="40">
        <v>1536</v>
      </c>
      <c r="C158" s="40">
        <v>1536</v>
      </c>
      <c r="D158" s="4">
        <v>890220</v>
      </c>
      <c r="E158" s="4">
        <v>746970</v>
      </c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  <c r="IN158" s="41"/>
    </row>
    <row r="159" spans="1:248" s="33" customFormat="1" ht="25.5">
      <c r="A159" s="42" t="s">
        <v>153</v>
      </c>
      <c r="B159" s="43">
        <v>6</v>
      </c>
      <c r="C159" s="43">
        <v>6</v>
      </c>
      <c r="D159" s="4">
        <v>8020</v>
      </c>
      <c r="E159" s="4">
        <v>3180</v>
      </c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  <c r="ID159" s="41"/>
      <c r="IE159" s="41"/>
      <c r="IF159" s="41"/>
      <c r="IG159" s="41"/>
      <c r="IH159" s="41"/>
      <c r="II159" s="41"/>
      <c r="IJ159" s="41"/>
      <c r="IK159" s="41"/>
      <c r="IL159" s="41"/>
      <c r="IM159" s="41"/>
      <c r="IN159" s="41"/>
    </row>
    <row r="160" spans="1:5" ht="12.75">
      <c r="A160" s="19" t="s">
        <v>154</v>
      </c>
      <c r="B160" s="9" t="s">
        <v>27</v>
      </c>
      <c r="C160" s="9" t="s">
        <v>27</v>
      </c>
      <c r="D160" s="1">
        <f>D161+D163+D164+D165+D166+D167+D168+D169+D170+D171+D173+D174+D175+D176+D177+D178+D179+D180</f>
        <v>391982924.65000004</v>
      </c>
      <c r="E160" s="1">
        <f>E161+E163+E164+E165+E166+E167+E168+E169+E170+E171+E173+E174+E175+E176+E177+E178+E179+E180</f>
        <v>373594982.0199999</v>
      </c>
    </row>
    <row r="161" spans="1:5" s="33" customFormat="1" ht="12.75">
      <c r="A161" s="66" t="s">
        <v>155</v>
      </c>
      <c r="B161" s="67">
        <v>63.19779</v>
      </c>
      <c r="C161" s="67">
        <v>66.75734</v>
      </c>
      <c r="D161" s="70">
        <v>43000000</v>
      </c>
      <c r="E161" s="70">
        <v>24728624</v>
      </c>
    </row>
    <row r="162" spans="1:5" s="33" customFormat="1" ht="12.75">
      <c r="A162" s="69"/>
      <c r="B162" s="62"/>
      <c r="C162" s="62"/>
      <c r="D162" s="71"/>
      <c r="E162" s="71"/>
    </row>
    <row r="163" spans="1:5" s="33" customFormat="1" ht="38.25">
      <c r="A163" s="44" t="s">
        <v>156</v>
      </c>
      <c r="B163" s="35">
        <v>10</v>
      </c>
      <c r="C163" s="35">
        <v>10</v>
      </c>
      <c r="D163" s="26">
        <v>33373477.11</v>
      </c>
      <c r="E163" s="26">
        <v>33373477.11</v>
      </c>
    </row>
    <row r="164" spans="1:5" s="33" customFormat="1" ht="38.25">
      <c r="A164" s="44" t="s">
        <v>157</v>
      </c>
      <c r="B164" s="35">
        <v>88</v>
      </c>
      <c r="C164" s="35">
        <v>88</v>
      </c>
      <c r="D164" s="26">
        <v>1429880.25</v>
      </c>
      <c r="E164" s="26">
        <v>1429880.25</v>
      </c>
    </row>
    <row r="165" spans="1:5" s="33" customFormat="1" ht="38.25">
      <c r="A165" s="44" t="s">
        <v>158</v>
      </c>
      <c r="B165" s="35">
        <v>2500</v>
      </c>
      <c r="C165" s="35">
        <v>3535</v>
      </c>
      <c r="D165" s="26">
        <v>717641.41</v>
      </c>
      <c r="E165" s="26">
        <v>717641.41</v>
      </c>
    </row>
    <row r="166" spans="1:5" s="33" customFormat="1" ht="38.25">
      <c r="A166" s="45" t="s">
        <v>157</v>
      </c>
      <c r="B166" s="46">
        <v>2</v>
      </c>
      <c r="C166" s="46">
        <v>2</v>
      </c>
      <c r="D166" s="47">
        <v>717641.41</v>
      </c>
      <c r="E166" s="47">
        <v>717641.41</v>
      </c>
    </row>
    <row r="167" spans="1:5" s="33" customFormat="1" ht="38.25">
      <c r="A167" s="44" t="s">
        <v>157</v>
      </c>
      <c r="B167" s="35">
        <v>7</v>
      </c>
      <c r="C167" s="35">
        <v>7</v>
      </c>
      <c r="D167" s="26">
        <v>5509721.38</v>
      </c>
      <c r="E167" s="26">
        <v>5509721.38</v>
      </c>
    </row>
    <row r="168" spans="1:5" s="33" customFormat="1" ht="38.25">
      <c r="A168" s="48" t="s">
        <v>159</v>
      </c>
      <c r="B168" s="49" t="s">
        <v>160</v>
      </c>
      <c r="C168" s="49" t="s">
        <v>161</v>
      </c>
      <c r="D168" s="26">
        <v>251575115.24</v>
      </c>
      <c r="E168" s="26">
        <v>245850078.95</v>
      </c>
    </row>
    <row r="169" spans="1:5" s="33" customFormat="1" ht="38.25">
      <c r="A169" s="45" t="s">
        <v>162</v>
      </c>
      <c r="B169" s="46" t="s">
        <v>163</v>
      </c>
      <c r="C169" s="46" t="s">
        <v>164</v>
      </c>
      <c r="D169" s="26">
        <v>11578770.99</v>
      </c>
      <c r="E169" s="26">
        <v>17303807.28</v>
      </c>
    </row>
    <row r="170" spans="1:5" s="33" customFormat="1" ht="12.75">
      <c r="A170" s="44" t="s">
        <v>165</v>
      </c>
      <c r="B170" s="35">
        <v>1004</v>
      </c>
      <c r="C170" s="35">
        <v>1004</v>
      </c>
      <c r="D170" s="47">
        <v>13480200</v>
      </c>
      <c r="E170" s="47">
        <v>13480200</v>
      </c>
    </row>
    <row r="171" spans="1:5" s="33" customFormat="1" ht="12.75">
      <c r="A171" s="72" t="s">
        <v>166</v>
      </c>
      <c r="B171" s="67">
        <v>110</v>
      </c>
      <c r="C171" s="67">
        <v>110</v>
      </c>
      <c r="D171" s="70">
        <v>5034660</v>
      </c>
      <c r="E171" s="70">
        <v>5034660</v>
      </c>
    </row>
    <row r="172" spans="1:5" s="33" customFormat="1" ht="12.75">
      <c r="A172" s="72"/>
      <c r="B172" s="67"/>
      <c r="C172" s="67"/>
      <c r="D172" s="71"/>
      <c r="E172" s="71"/>
    </row>
    <row r="173" spans="1:5" s="33" customFormat="1" ht="12.75">
      <c r="A173" s="44" t="s">
        <v>167</v>
      </c>
      <c r="B173" s="35">
        <v>162</v>
      </c>
      <c r="C173" s="35">
        <v>162</v>
      </c>
      <c r="D173" s="47">
        <v>10274720</v>
      </c>
      <c r="E173" s="47">
        <v>10274720</v>
      </c>
    </row>
    <row r="174" spans="1:5" s="33" customFormat="1" ht="12.75">
      <c r="A174" s="45" t="s">
        <v>19</v>
      </c>
      <c r="B174" s="46">
        <v>12</v>
      </c>
      <c r="C174" s="46">
        <v>12</v>
      </c>
      <c r="D174" s="47">
        <v>1373880</v>
      </c>
      <c r="E174" s="47">
        <v>1373880</v>
      </c>
    </row>
    <row r="175" spans="1:5" s="33" customFormat="1" ht="38.25">
      <c r="A175" s="44" t="s">
        <v>168</v>
      </c>
      <c r="B175" s="35">
        <v>6</v>
      </c>
      <c r="C175" s="35">
        <v>6</v>
      </c>
      <c r="D175" s="47">
        <v>7011640</v>
      </c>
      <c r="E175" s="47">
        <v>7011640</v>
      </c>
    </row>
    <row r="176" spans="1:5" s="33" customFormat="1" ht="38.25">
      <c r="A176" s="44" t="s">
        <v>169</v>
      </c>
      <c r="B176" s="35">
        <v>15</v>
      </c>
      <c r="C176" s="35">
        <v>15</v>
      </c>
      <c r="D176" s="47">
        <v>1730350</v>
      </c>
      <c r="E176" s="47">
        <v>1730350</v>
      </c>
    </row>
    <row r="177" spans="1:5" s="33" customFormat="1" ht="38.25">
      <c r="A177" s="45" t="s">
        <v>170</v>
      </c>
      <c r="B177" s="46">
        <v>10</v>
      </c>
      <c r="C177" s="46">
        <v>10</v>
      </c>
      <c r="D177" s="47">
        <v>2517370</v>
      </c>
      <c r="E177" s="47">
        <v>2517370.37</v>
      </c>
    </row>
    <row r="178" spans="1:5" s="33" customFormat="1" ht="12.75">
      <c r="A178" s="50" t="s">
        <v>109</v>
      </c>
      <c r="B178" s="51">
        <v>149</v>
      </c>
      <c r="C178" s="51">
        <v>163</v>
      </c>
      <c r="D178" s="52">
        <v>1669750</v>
      </c>
      <c r="E178" s="52">
        <v>1553690.5799999998</v>
      </c>
    </row>
    <row r="179" spans="1:5" s="33" customFormat="1" ht="12.75">
      <c r="A179" s="50" t="s">
        <v>171</v>
      </c>
      <c r="B179" s="51">
        <v>50</v>
      </c>
      <c r="C179" s="51">
        <v>67</v>
      </c>
      <c r="D179" s="52">
        <v>492560</v>
      </c>
      <c r="E179" s="52">
        <v>491736.2</v>
      </c>
    </row>
    <row r="180" spans="1:5" s="33" customFormat="1" ht="12.75">
      <c r="A180" s="50" t="s">
        <v>172</v>
      </c>
      <c r="B180" s="51">
        <v>21</v>
      </c>
      <c r="C180" s="51">
        <v>30</v>
      </c>
      <c r="D180" s="52">
        <v>495546.86</v>
      </c>
      <c r="E180" s="52">
        <v>495863.08</v>
      </c>
    </row>
    <row r="181" spans="1:5" ht="12.75">
      <c r="A181" s="19" t="s">
        <v>173</v>
      </c>
      <c r="B181" s="9" t="s">
        <v>27</v>
      </c>
      <c r="C181" s="9" t="s">
        <v>27</v>
      </c>
      <c r="D181" s="1">
        <f>D182+D183+D184+D185+D186+D187+D188+D189+D190</f>
        <v>32572600</v>
      </c>
      <c r="E181" s="1">
        <f>E182+E183+E184+E185+E186+E187+E188+E189+E190</f>
        <v>32572600</v>
      </c>
    </row>
    <row r="182" spans="1:5" s="33" customFormat="1" ht="12.75">
      <c r="A182" s="45" t="s">
        <v>174</v>
      </c>
      <c r="B182" s="51">
        <v>49011</v>
      </c>
      <c r="C182" s="51">
        <v>49538</v>
      </c>
      <c r="D182" s="53">
        <v>8827000</v>
      </c>
      <c r="E182" s="53">
        <v>8827000</v>
      </c>
    </row>
    <row r="183" spans="1:5" s="33" customFormat="1" ht="38.25">
      <c r="A183" s="45" t="s">
        <v>175</v>
      </c>
      <c r="B183" s="51">
        <v>1557</v>
      </c>
      <c r="C183" s="51">
        <v>1663</v>
      </c>
      <c r="D183" s="53">
        <v>4655000</v>
      </c>
      <c r="E183" s="53">
        <v>4655000</v>
      </c>
    </row>
    <row r="184" spans="1:5" s="33" customFormat="1" ht="51">
      <c r="A184" s="45" t="s">
        <v>176</v>
      </c>
      <c r="B184" s="51">
        <v>630</v>
      </c>
      <c r="C184" s="51">
        <v>695</v>
      </c>
      <c r="D184" s="53">
        <v>1981000</v>
      </c>
      <c r="E184" s="53">
        <v>1981000</v>
      </c>
    </row>
    <row r="185" spans="1:5" s="33" customFormat="1" ht="38.25">
      <c r="A185" s="45" t="s">
        <v>177</v>
      </c>
      <c r="B185" s="51">
        <v>30</v>
      </c>
      <c r="C185" s="51">
        <v>30</v>
      </c>
      <c r="D185" s="53">
        <v>1883800</v>
      </c>
      <c r="E185" s="53">
        <v>1883800</v>
      </c>
    </row>
    <row r="186" spans="1:5" s="33" customFormat="1" ht="25.5">
      <c r="A186" s="45" t="s">
        <v>178</v>
      </c>
      <c r="B186" s="51">
        <v>1000</v>
      </c>
      <c r="C186" s="51">
        <v>1000</v>
      </c>
      <c r="D186" s="53">
        <v>7537800</v>
      </c>
      <c r="E186" s="53">
        <v>7537800</v>
      </c>
    </row>
    <row r="187" spans="1:5" s="33" customFormat="1" ht="12.75">
      <c r="A187" s="45" t="s">
        <v>165</v>
      </c>
      <c r="B187" s="51">
        <v>600</v>
      </c>
      <c r="C187" s="51">
        <v>600</v>
      </c>
      <c r="D187" s="53">
        <v>2252500</v>
      </c>
      <c r="E187" s="53">
        <v>2252500</v>
      </c>
    </row>
    <row r="188" spans="1:5" s="33" customFormat="1" ht="38.25">
      <c r="A188" s="45" t="s">
        <v>179</v>
      </c>
      <c r="B188" s="51">
        <v>5</v>
      </c>
      <c r="C188" s="51">
        <v>5</v>
      </c>
      <c r="D188" s="53">
        <v>1384200</v>
      </c>
      <c r="E188" s="53">
        <v>1384200</v>
      </c>
    </row>
    <row r="189" spans="1:5" s="33" customFormat="1" ht="38.25">
      <c r="A189" s="45" t="s">
        <v>180</v>
      </c>
      <c r="B189" s="51">
        <v>100</v>
      </c>
      <c r="C189" s="51">
        <v>100</v>
      </c>
      <c r="D189" s="53">
        <v>541900</v>
      </c>
      <c r="E189" s="53">
        <v>541900</v>
      </c>
    </row>
    <row r="190" spans="1:5" s="33" customFormat="1" ht="12.75">
      <c r="A190" s="44" t="s">
        <v>171</v>
      </c>
      <c r="B190" s="51">
        <v>55</v>
      </c>
      <c r="C190" s="51">
        <v>55</v>
      </c>
      <c r="D190" s="53">
        <v>3509400</v>
      </c>
      <c r="E190" s="53">
        <v>3509400</v>
      </c>
    </row>
  </sheetData>
  <sheetProtection/>
  <mergeCells count="35">
    <mergeCell ref="A161:A162"/>
    <mergeCell ref="B161:B162"/>
    <mergeCell ref="C161:C162"/>
    <mergeCell ref="D161:D162"/>
    <mergeCell ref="E161:E162"/>
    <mergeCell ref="A171:A172"/>
    <mergeCell ref="B171:B172"/>
    <mergeCell ref="C171:C172"/>
    <mergeCell ref="D171:D172"/>
    <mergeCell ref="E171:E172"/>
    <mergeCell ref="E116:E117"/>
    <mergeCell ref="A120:A121"/>
    <mergeCell ref="B120:B121"/>
    <mergeCell ref="C120:C121"/>
    <mergeCell ref="D120:D121"/>
    <mergeCell ref="E120:E121"/>
    <mergeCell ref="D78:D79"/>
    <mergeCell ref="E76:E77"/>
    <mergeCell ref="D76:D77"/>
    <mergeCell ref="E78:E79"/>
    <mergeCell ref="A26:A27"/>
    <mergeCell ref="A116:A117"/>
    <mergeCell ref="B116:B117"/>
    <mergeCell ref="C116:C117"/>
    <mergeCell ref="D116:D117"/>
    <mergeCell ref="A1:E1"/>
    <mergeCell ref="D72:D73"/>
    <mergeCell ref="E72:E73"/>
    <mergeCell ref="D74:D75"/>
    <mergeCell ref="E74:E75"/>
    <mergeCell ref="A41:A42"/>
    <mergeCell ref="B41:B42"/>
    <mergeCell ref="C41:C42"/>
    <mergeCell ref="D41:D42"/>
    <mergeCell ref="E41:E42"/>
  </mergeCells>
  <printOptions/>
  <pageMargins left="0.17" right="0.17" top="0.17" bottom="0.17" header="0.17" footer="0.17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novikova_vv</dc:creator>
  <cp:keywords/>
  <dc:description/>
  <cp:lastModifiedBy>Dotsenko EN.</cp:lastModifiedBy>
  <cp:lastPrinted>2017-04-25T14:08:52Z</cp:lastPrinted>
  <dcterms:created xsi:type="dcterms:W3CDTF">2017-03-21T09:28:30Z</dcterms:created>
  <dcterms:modified xsi:type="dcterms:W3CDTF">2017-06-06T08:00:55Z</dcterms:modified>
  <cp:category/>
  <cp:version/>
  <cp:contentType/>
  <cp:contentStatus/>
</cp:coreProperties>
</file>